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467" lockStructure="1"/>
  <bookViews>
    <workbookView xWindow="120" yWindow="840" windowWidth="12120" windowHeight="4740" activeTab="1"/>
  </bookViews>
  <sheets>
    <sheet name="Evamat" sheetId="1" r:id="rId1"/>
    <sheet name="Reporte" sheetId="2" r:id="rId2"/>
    <sheet name="Hoja3" sheetId="3" r:id="rId3"/>
  </sheets>
  <calcPr calcId="145621"/>
</workbook>
</file>

<file path=xl/calcChain.xml><?xml version="1.0" encoding="utf-8"?>
<calcChain xmlns="http://schemas.openxmlformats.org/spreadsheetml/2006/main">
  <c r="F41" i="2" l="1"/>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40" i="2"/>
  <c r="E40" i="2"/>
  <c r="B9" i="2" l="1"/>
  <c r="AL19" i="1" l="1"/>
  <c r="AM19" i="1"/>
  <c r="AN19" i="1"/>
  <c r="AO19" i="1"/>
  <c r="AP19" i="1"/>
  <c r="AQ19" i="1"/>
  <c r="AR19" i="1"/>
  <c r="AS19" i="1"/>
  <c r="AT19" i="1"/>
  <c r="AU19" i="1"/>
  <c r="AV19" i="1"/>
  <c r="AL20" i="1"/>
  <c r="AM20" i="1"/>
  <c r="AN20" i="1"/>
  <c r="AO20" i="1"/>
  <c r="AP20" i="1"/>
  <c r="AQ20" i="1"/>
  <c r="AR20" i="1"/>
  <c r="AS20" i="1"/>
  <c r="AT20" i="1"/>
  <c r="AU20" i="1"/>
  <c r="AV20" i="1"/>
  <c r="AL21" i="1"/>
  <c r="AM21" i="1"/>
  <c r="AN21" i="1"/>
  <c r="AO21" i="1"/>
  <c r="AP21" i="1"/>
  <c r="AQ21" i="1"/>
  <c r="AR21" i="1"/>
  <c r="AS21" i="1"/>
  <c r="AT21" i="1"/>
  <c r="AU21" i="1"/>
  <c r="AV21" i="1"/>
  <c r="AL22" i="1"/>
  <c r="AM22" i="1"/>
  <c r="AN22" i="1"/>
  <c r="AO22" i="1"/>
  <c r="AP22" i="1"/>
  <c r="AQ22" i="1"/>
  <c r="AR22" i="1"/>
  <c r="AS22" i="1"/>
  <c r="AT22" i="1"/>
  <c r="AU22" i="1"/>
  <c r="AV22" i="1"/>
  <c r="AL23" i="1"/>
  <c r="AM23" i="1"/>
  <c r="AN23" i="1"/>
  <c r="AO23" i="1"/>
  <c r="AP23" i="1"/>
  <c r="AQ23" i="1"/>
  <c r="AR23" i="1"/>
  <c r="AS23" i="1"/>
  <c r="AT23" i="1"/>
  <c r="AU23" i="1"/>
  <c r="AV23" i="1"/>
  <c r="AL24" i="1"/>
  <c r="AM24" i="1"/>
  <c r="AN24" i="1"/>
  <c r="AO24" i="1"/>
  <c r="AP24" i="1"/>
  <c r="AQ24" i="1"/>
  <c r="AR24" i="1"/>
  <c r="AS24" i="1"/>
  <c r="AT24" i="1"/>
  <c r="AU24" i="1"/>
  <c r="AV24" i="1"/>
  <c r="AL25" i="1"/>
  <c r="AM25" i="1"/>
  <c r="AN25" i="1"/>
  <c r="AO25" i="1"/>
  <c r="AP25" i="1"/>
  <c r="AQ25" i="1"/>
  <c r="AR25" i="1"/>
  <c r="AS25" i="1"/>
  <c r="AT25" i="1"/>
  <c r="AU25" i="1"/>
  <c r="AV25" i="1"/>
  <c r="AL26" i="1"/>
  <c r="AM26" i="1"/>
  <c r="AN26" i="1"/>
  <c r="AO26" i="1"/>
  <c r="AP26" i="1"/>
  <c r="AQ26" i="1"/>
  <c r="AR26" i="1"/>
  <c r="AS26" i="1"/>
  <c r="AT26" i="1"/>
  <c r="AU26" i="1"/>
  <c r="AV26" i="1"/>
  <c r="AL27" i="1"/>
  <c r="AM27" i="1"/>
  <c r="AN27" i="1"/>
  <c r="AO27" i="1"/>
  <c r="AP27" i="1"/>
  <c r="AQ27" i="1"/>
  <c r="AR27" i="1"/>
  <c r="AS27" i="1"/>
  <c r="AT27" i="1"/>
  <c r="AU27" i="1"/>
  <c r="AV27" i="1"/>
  <c r="AL28" i="1"/>
  <c r="AM28" i="1"/>
  <c r="AN28" i="1"/>
  <c r="AO28" i="1"/>
  <c r="AP28" i="1"/>
  <c r="AQ28" i="1"/>
  <c r="AR28" i="1"/>
  <c r="AS28" i="1"/>
  <c r="AT28" i="1"/>
  <c r="AU28" i="1"/>
  <c r="AV28" i="1"/>
  <c r="AL29" i="1"/>
  <c r="AM29" i="1"/>
  <c r="AN29" i="1"/>
  <c r="AO29" i="1"/>
  <c r="AP29" i="1"/>
  <c r="AQ29" i="1"/>
  <c r="AR29" i="1"/>
  <c r="AS29" i="1"/>
  <c r="AT29" i="1"/>
  <c r="AU29" i="1"/>
  <c r="AV29" i="1"/>
  <c r="AL30" i="1"/>
  <c r="AM30" i="1"/>
  <c r="AN30" i="1"/>
  <c r="AO30" i="1"/>
  <c r="AP30" i="1"/>
  <c r="AQ30" i="1"/>
  <c r="AR30" i="1"/>
  <c r="AS30" i="1"/>
  <c r="AT30" i="1"/>
  <c r="AU30" i="1"/>
  <c r="AV30" i="1"/>
  <c r="AL31" i="1"/>
  <c r="AM31" i="1"/>
  <c r="AN31" i="1"/>
  <c r="AO31" i="1"/>
  <c r="AP31" i="1"/>
  <c r="AQ31" i="1"/>
  <c r="AR31" i="1"/>
  <c r="AS31" i="1"/>
  <c r="AT31" i="1"/>
  <c r="AU31" i="1"/>
  <c r="AV31" i="1"/>
  <c r="AL32" i="1"/>
  <c r="AM32" i="1"/>
  <c r="AN32" i="1"/>
  <c r="AO32" i="1"/>
  <c r="AP32" i="1"/>
  <c r="AQ32" i="1"/>
  <c r="AR32" i="1"/>
  <c r="AS32" i="1"/>
  <c r="AT32" i="1"/>
  <c r="AU32" i="1"/>
  <c r="AV32" i="1"/>
  <c r="AL33" i="1"/>
  <c r="AM33" i="1"/>
  <c r="AN33" i="1"/>
  <c r="AO33" i="1"/>
  <c r="AP33" i="1"/>
  <c r="AQ33" i="1"/>
  <c r="AR33" i="1"/>
  <c r="AS33" i="1"/>
  <c r="AT33" i="1"/>
  <c r="AU33" i="1"/>
  <c r="AV33" i="1"/>
  <c r="AL34" i="1"/>
  <c r="AM34" i="1"/>
  <c r="AN34" i="1"/>
  <c r="AO34" i="1"/>
  <c r="AP34" i="1"/>
  <c r="AQ34" i="1"/>
  <c r="AR34" i="1"/>
  <c r="AS34" i="1"/>
  <c r="AT34" i="1"/>
  <c r="AU34" i="1"/>
  <c r="AV34" i="1"/>
  <c r="AL35" i="1"/>
  <c r="AM35" i="1"/>
  <c r="AN35" i="1"/>
  <c r="AO35" i="1"/>
  <c r="AP35" i="1"/>
  <c r="AQ35" i="1"/>
  <c r="AR35" i="1"/>
  <c r="AS35" i="1"/>
  <c r="AT35" i="1"/>
  <c r="AU35" i="1"/>
  <c r="AV35" i="1"/>
  <c r="AL36" i="1"/>
  <c r="AM36" i="1"/>
  <c r="AN36" i="1"/>
  <c r="AO36" i="1"/>
  <c r="AP36" i="1"/>
  <c r="AQ36" i="1"/>
  <c r="AR36" i="1"/>
  <c r="AS36" i="1"/>
  <c r="AT36" i="1"/>
  <c r="AU36" i="1"/>
  <c r="AV36" i="1"/>
  <c r="AL37" i="1"/>
  <c r="AM37" i="1"/>
  <c r="AN37" i="1"/>
  <c r="AO37" i="1"/>
  <c r="AP37" i="1"/>
  <c r="AQ37" i="1"/>
  <c r="AR37" i="1"/>
  <c r="AS37" i="1"/>
  <c r="AT37" i="1"/>
  <c r="AU37" i="1"/>
  <c r="AV37" i="1"/>
  <c r="AL38" i="1"/>
  <c r="AM38" i="1"/>
  <c r="AN38" i="1"/>
  <c r="AO38" i="1"/>
  <c r="AP38" i="1"/>
  <c r="AQ38" i="1"/>
  <c r="AR38" i="1"/>
  <c r="AS38" i="1"/>
  <c r="AT38" i="1"/>
  <c r="AU38" i="1"/>
  <c r="AV38" i="1"/>
  <c r="AL39" i="1"/>
  <c r="AM39" i="1"/>
  <c r="AN39" i="1"/>
  <c r="AO39" i="1"/>
  <c r="AP39" i="1"/>
  <c r="AQ39" i="1"/>
  <c r="AR39" i="1"/>
  <c r="AS39" i="1"/>
  <c r="AT39" i="1"/>
  <c r="AU39" i="1"/>
  <c r="AV39" i="1"/>
  <c r="AL40" i="1"/>
  <c r="AM40" i="1"/>
  <c r="AN40" i="1"/>
  <c r="AO40" i="1"/>
  <c r="AP40" i="1"/>
  <c r="AQ40" i="1"/>
  <c r="AR40" i="1"/>
  <c r="AS40" i="1"/>
  <c r="AT40" i="1"/>
  <c r="AU40" i="1"/>
  <c r="AV40" i="1"/>
  <c r="AL41" i="1"/>
  <c r="AM41" i="1"/>
  <c r="AN41" i="1"/>
  <c r="AO41" i="1"/>
  <c r="AP41" i="1"/>
  <c r="AQ41" i="1"/>
  <c r="AR41" i="1"/>
  <c r="AS41" i="1"/>
  <c r="AT41" i="1"/>
  <c r="AU41" i="1"/>
  <c r="AV41" i="1"/>
  <c r="AL42" i="1"/>
  <c r="AM42" i="1"/>
  <c r="AN42" i="1"/>
  <c r="AO42" i="1"/>
  <c r="AP42" i="1"/>
  <c r="AQ42" i="1"/>
  <c r="AR42" i="1"/>
  <c r="AS42" i="1"/>
  <c r="AT42" i="1"/>
  <c r="AU42" i="1"/>
  <c r="AV42" i="1"/>
  <c r="AL43" i="1"/>
  <c r="AM43" i="1"/>
  <c r="AN43" i="1"/>
  <c r="AO43" i="1"/>
  <c r="AP43" i="1"/>
  <c r="AQ43" i="1"/>
  <c r="AR43" i="1"/>
  <c r="AS43" i="1"/>
  <c r="AT43" i="1"/>
  <c r="AU43" i="1"/>
  <c r="AV43" i="1"/>
  <c r="AL44" i="1"/>
  <c r="AM44" i="1"/>
  <c r="AN44" i="1"/>
  <c r="AO44" i="1"/>
  <c r="AP44" i="1"/>
  <c r="AQ44" i="1"/>
  <c r="AR44" i="1"/>
  <c r="AS44" i="1"/>
  <c r="AT44" i="1"/>
  <c r="AU44" i="1"/>
  <c r="AV44" i="1"/>
  <c r="AL45" i="1"/>
  <c r="AM45" i="1"/>
  <c r="AN45" i="1"/>
  <c r="AO45" i="1"/>
  <c r="AP45" i="1"/>
  <c r="AQ45" i="1"/>
  <c r="AR45" i="1"/>
  <c r="AS45" i="1"/>
  <c r="AT45" i="1"/>
  <c r="AU45" i="1"/>
  <c r="AV45" i="1"/>
  <c r="AL46" i="1"/>
  <c r="AM46" i="1"/>
  <c r="AN46" i="1"/>
  <c r="AO46" i="1"/>
  <c r="AP46" i="1"/>
  <c r="AQ46" i="1"/>
  <c r="AR46" i="1"/>
  <c r="AS46" i="1"/>
  <c r="AT46" i="1"/>
  <c r="AU46" i="1"/>
  <c r="AV46" i="1"/>
  <c r="AL47" i="1"/>
  <c r="AM47" i="1"/>
  <c r="AN47" i="1"/>
  <c r="AO47" i="1"/>
  <c r="AP47" i="1"/>
  <c r="AQ47" i="1"/>
  <c r="AR47" i="1"/>
  <c r="AS47" i="1"/>
  <c r="AT47" i="1"/>
  <c r="AU47" i="1"/>
  <c r="AV47" i="1"/>
  <c r="AL48" i="1"/>
  <c r="AM48" i="1"/>
  <c r="AN48" i="1"/>
  <c r="AO48" i="1"/>
  <c r="AP48" i="1"/>
  <c r="AQ48" i="1"/>
  <c r="AR48" i="1"/>
  <c r="AS48" i="1"/>
  <c r="AT48" i="1"/>
  <c r="AU48" i="1"/>
  <c r="AV48" i="1"/>
  <c r="AL49" i="1"/>
  <c r="AM49" i="1"/>
  <c r="AN49" i="1"/>
  <c r="AO49" i="1"/>
  <c r="AP49" i="1"/>
  <c r="AQ49" i="1"/>
  <c r="AR49" i="1"/>
  <c r="AS49" i="1"/>
  <c r="AT49" i="1"/>
  <c r="AU49" i="1"/>
  <c r="AV49" i="1"/>
  <c r="AL50" i="1"/>
  <c r="AM50" i="1"/>
  <c r="AN50" i="1"/>
  <c r="AO50" i="1"/>
  <c r="AP50" i="1"/>
  <c r="AQ50" i="1"/>
  <c r="AR50" i="1"/>
  <c r="AS50" i="1"/>
  <c r="AT50" i="1"/>
  <c r="AU50" i="1"/>
  <c r="AV50" i="1"/>
  <c r="AL51" i="1"/>
  <c r="AM51" i="1"/>
  <c r="AN51" i="1"/>
  <c r="AO51" i="1"/>
  <c r="AP51" i="1"/>
  <c r="AQ51" i="1"/>
  <c r="AR51" i="1"/>
  <c r="AS51" i="1"/>
  <c r="AT51" i="1"/>
  <c r="AU51" i="1"/>
  <c r="AV51" i="1"/>
  <c r="AL52" i="1"/>
  <c r="AM52" i="1"/>
  <c r="AN52" i="1"/>
  <c r="AO52" i="1"/>
  <c r="AP52" i="1"/>
  <c r="AQ52" i="1"/>
  <c r="AR52" i="1"/>
  <c r="AS52" i="1"/>
  <c r="AT52" i="1"/>
  <c r="AU52" i="1"/>
  <c r="AV52" i="1"/>
  <c r="AL53" i="1"/>
  <c r="AM53" i="1"/>
  <c r="AN53" i="1"/>
  <c r="AO53" i="1"/>
  <c r="AP53" i="1"/>
  <c r="AQ53" i="1"/>
  <c r="AR53" i="1"/>
  <c r="AS53" i="1"/>
  <c r="AT53" i="1"/>
  <c r="AU53" i="1"/>
  <c r="AV53" i="1"/>
  <c r="AL54" i="1"/>
  <c r="AM54" i="1"/>
  <c r="AN54" i="1"/>
  <c r="AO54" i="1"/>
  <c r="AP54" i="1"/>
  <c r="AQ54" i="1"/>
  <c r="AR54" i="1"/>
  <c r="AS54" i="1"/>
  <c r="AT54" i="1"/>
  <c r="AU54" i="1"/>
  <c r="AV54" i="1"/>
  <c r="AL55" i="1"/>
  <c r="AM55" i="1"/>
  <c r="AN55" i="1"/>
  <c r="AO55" i="1"/>
  <c r="AP55" i="1"/>
  <c r="AQ55" i="1"/>
  <c r="AR55" i="1"/>
  <c r="AS55" i="1"/>
  <c r="AT55" i="1"/>
  <c r="AU55" i="1"/>
  <c r="AV55" i="1"/>
  <c r="AL56" i="1"/>
  <c r="AM56" i="1"/>
  <c r="AN56" i="1"/>
  <c r="AO56" i="1"/>
  <c r="AP56" i="1"/>
  <c r="AQ56" i="1"/>
  <c r="AR56" i="1"/>
  <c r="AS56" i="1"/>
  <c r="AT56" i="1"/>
  <c r="AU56" i="1"/>
  <c r="AV56" i="1"/>
  <c r="AL57" i="1"/>
  <c r="AM57" i="1"/>
  <c r="AN57" i="1"/>
  <c r="AO57" i="1"/>
  <c r="AP57" i="1"/>
  <c r="AQ57" i="1"/>
  <c r="AR57" i="1"/>
  <c r="AS57" i="1"/>
  <c r="AT57" i="1"/>
  <c r="AU57" i="1"/>
  <c r="AV57" i="1"/>
  <c r="AL58" i="1"/>
  <c r="AM58" i="1"/>
  <c r="AN58" i="1"/>
  <c r="AO58" i="1"/>
  <c r="AP58" i="1"/>
  <c r="AQ58" i="1"/>
  <c r="AR58" i="1"/>
  <c r="AS58" i="1"/>
  <c r="AT58" i="1"/>
  <c r="AU58" i="1"/>
  <c r="AV58" i="1"/>
  <c r="AL59" i="1"/>
  <c r="AM59" i="1"/>
  <c r="AN59" i="1"/>
  <c r="AO59" i="1"/>
  <c r="AP59" i="1"/>
  <c r="AQ59" i="1"/>
  <c r="AR59" i="1"/>
  <c r="AS59" i="1"/>
  <c r="AT59" i="1"/>
  <c r="AU59" i="1"/>
  <c r="AV59" i="1"/>
  <c r="AL60" i="1"/>
  <c r="AM60" i="1"/>
  <c r="AN60" i="1"/>
  <c r="AO60" i="1"/>
  <c r="AP60" i="1"/>
  <c r="AQ60" i="1"/>
  <c r="AR60" i="1"/>
  <c r="AS60" i="1"/>
  <c r="AT60" i="1"/>
  <c r="AU60" i="1"/>
  <c r="AV60" i="1"/>
  <c r="AL61" i="1"/>
  <c r="AM61" i="1"/>
  <c r="AN61" i="1"/>
  <c r="AO61" i="1"/>
  <c r="AP61" i="1"/>
  <c r="AQ61" i="1"/>
  <c r="AR61" i="1"/>
  <c r="AS61" i="1"/>
  <c r="AT61" i="1"/>
  <c r="AU61" i="1"/>
  <c r="AV61" i="1"/>
  <c r="AL62" i="1"/>
  <c r="AM62" i="1"/>
  <c r="AN62" i="1"/>
  <c r="AO62" i="1"/>
  <c r="AP62" i="1"/>
  <c r="AQ62" i="1"/>
  <c r="AR62" i="1"/>
  <c r="AS62" i="1"/>
  <c r="AT62" i="1"/>
  <c r="AU62" i="1"/>
  <c r="AV62" i="1"/>
  <c r="AL63" i="1"/>
  <c r="AM63" i="1"/>
  <c r="AN63" i="1"/>
  <c r="AO63" i="1"/>
  <c r="AP63" i="1"/>
  <c r="AQ63" i="1"/>
  <c r="AR63" i="1"/>
  <c r="AS63" i="1"/>
  <c r="AT63" i="1"/>
  <c r="AU63" i="1"/>
  <c r="AV63" i="1"/>
  <c r="AM18" i="1"/>
  <c r="AN18" i="1"/>
  <c r="AO18" i="1"/>
  <c r="AP18" i="1"/>
  <c r="AQ18" i="1"/>
  <c r="AR18" i="1"/>
  <c r="AS18" i="1"/>
  <c r="AT18" i="1"/>
  <c r="AU18" i="1"/>
  <c r="AV18" i="1"/>
  <c r="AL18" i="1"/>
  <c r="AF19" i="1"/>
  <c r="AG19" i="1"/>
  <c r="AF20" i="1"/>
  <c r="AG20" i="1"/>
  <c r="AF21" i="1"/>
  <c r="AG21" i="1"/>
  <c r="AF22" i="1"/>
  <c r="AG22" i="1"/>
  <c r="AF23" i="1"/>
  <c r="AG23" i="1"/>
  <c r="AF24" i="1"/>
  <c r="AG24" i="1"/>
  <c r="AF25" i="1"/>
  <c r="AG25" i="1"/>
  <c r="AF26" i="1"/>
  <c r="AG26" i="1"/>
  <c r="AF27" i="1"/>
  <c r="AG27" i="1"/>
  <c r="AF28" i="1"/>
  <c r="AG28" i="1"/>
  <c r="AF29" i="1"/>
  <c r="AG29" i="1"/>
  <c r="AF30" i="1"/>
  <c r="AG30" i="1"/>
  <c r="AF31" i="1"/>
  <c r="AG31" i="1"/>
  <c r="AF32" i="1"/>
  <c r="AG32" i="1"/>
  <c r="AF33" i="1"/>
  <c r="AG33" i="1"/>
  <c r="AF34" i="1"/>
  <c r="AG34" i="1"/>
  <c r="AF35" i="1"/>
  <c r="AG35" i="1"/>
  <c r="AF36" i="1"/>
  <c r="AG36" i="1"/>
  <c r="AF37" i="1"/>
  <c r="AG37" i="1"/>
  <c r="AF38" i="1"/>
  <c r="AG38" i="1"/>
  <c r="AF39" i="1"/>
  <c r="AG39" i="1"/>
  <c r="AF40" i="1"/>
  <c r="AG40" i="1"/>
  <c r="AF41" i="1"/>
  <c r="AG41" i="1"/>
  <c r="AF42" i="1"/>
  <c r="AG42" i="1"/>
  <c r="AF43" i="1"/>
  <c r="AG43" i="1"/>
  <c r="AF44" i="1"/>
  <c r="AG44" i="1"/>
  <c r="AF45" i="1"/>
  <c r="AG45" i="1"/>
  <c r="AF46" i="1"/>
  <c r="AG46" i="1"/>
  <c r="AF47" i="1"/>
  <c r="AG47" i="1"/>
  <c r="AF48" i="1"/>
  <c r="AG48" i="1"/>
  <c r="AF49" i="1"/>
  <c r="AG49" i="1"/>
  <c r="AF50" i="1"/>
  <c r="AG50" i="1"/>
  <c r="AF51" i="1"/>
  <c r="AG51" i="1"/>
  <c r="AF52" i="1"/>
  <c r="AG52" i="1"/>
  <c r="AF53" i="1"/>
  <c r="AG53" i="1"/>
  <c r="AF54" i="1"/>
  <c r="AG54" i="1"/>
  <c r="AF55" i="1"/>
  <c r="AG55" i="1"/>
  <c r="AF56" i="1"/>
  <c r="AG56" i="1"/>
  <c r="AF57" i="1"/>
  <c r="AG57" i="1"/>
  <c r="AF58" i="1"/>
  <c r="AG58" i="1"/>
  <c r="AF59" i="1"/>
  <c r="AG59" i="1"/>
  <c r="AF60" i="1"/>
  <c r="AG60" i="1"/>
  <c r="AF61" i="1"/>
  <c r="AG61" i="1"/>
  <c r="AF62" i="1"/>
  <c r="AG62" i="1"/>
  <c r="AF63" i="1"/>
  <c r="AG63" i="1"/>
  <c r="AG18" i="1"/>
  <c r="AF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J18" i="1"/>
  <c r="AI18" i="1"/>
  <c r="AH18" i="1"/>
  <c r="E41" i="2" l="1"/>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D16" i="2" l="1"/>
  <c r="D17" i="2"/>
  <c r="F86" i="2"/>
  <c r="D15" i="2"/>
  <c r="F15" i="1"/>
  <c r="B69" i="2" l="1"/>
  <c r="B70" i="2"/>
  <c r="B71" i="2"/>
  <c r="B72" i="2"/>
  <c r="B73" i="2"/>
  <c r="B74" i="2"/>
  <c r="B75" i="2"/>
  <c r="B76" i="2"/>
  <c r="B77" i="2"/>
  <c r="B78" i="2"/>
  <c r="B79" i="2"/>
  <c r="B80" i="2"/>
  <c r="B81" i="2"/>
  <c r="B82" i="2"/>
  <c r="B83" i="2"/>
  <c r="B84" i="2"/>
  <c r="B72" i="1" l="1"/>
  <c r="B6" i="2"/>
  <c r="AA21" i="1" l="1"/>
  <c r="AA31" i="1"/>
  <c r="AA35" i="1"/>
  <c r="AA39" i="1"/>
  <c r="AA43" i="1"/>
  <c r="AA47" i="1"/>
  <c r="AA51" i="1"/>
  <c r="AA55" i="1"/>
  <c r="AA59" i="1"/>
  <c r="AA63" i="1"/>
  <c r="AA24" i="1"/>
  <c r="AA28" i="1"/>
  <c r="AA32" i="1"/>
  <c r="AA36" i="1"/>
  <c r="AA40" i="1"/>
  <c r="AA44" i="1"/>
  <c r="AA48" i="1"/>
  <c r="AA52" i="1"/>
  <c r="AA56" i="1"/>
  <c r="AA60" i="1"/>
  <c r="AA25" i="1"/>
  <c r="AA29" i="1"/>
  <c r="AA33" i="1"/>
  <c r="AA37" i="1"/>
  <c r="AA41" i="1"/>
  <c r="AA45" i="1"/>
  <c r="AA49" i="1"/>
  <c r="AA53" i="1"/>
  <c r="AA57" i="1"/>
  <c r="AA61" i="1"/>
  <c r="AA19" i="1"/>
  <c r="AA26" i="1"/>
  <c r="AA30" i="1"/>
  <c r="AA34" i="1"/>
  <c r="AA38" i="1"/>
  <c r="AA42" i="1"/>
  <c r="AA46" i="1"/>
  <c r="AA50" i="1"/>
  <c r="AA54" i="1"/>
  <c r="AA58" i="1"/>
  <c r="AA62" i="1"/>
  <c r="AA27" i="1"/>
  <c r="Y63" i="1"/>
  <c r="AV12" i="1"/>
  <c r="H107" i="2" s="1"/>
  <c r="AU12" i="1"/>
  <c r="H106" i="2" s="1"/>
  <c r="AW12" i="1"/>
  <c r="H108" i="2" s="1"/>
  <c r="AS12" i="1"/>
  <c r="H104" i="2" s="1"/>
  <c r="AT12" i="1"/>
  <c r="H105" i="2" s="1"/>
  <c r="B85" i="2" l="1"/>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40" i="2"/>
  <c r="Y18" i="1" l="1"/>
  <c r="Y60" i="1"/>
  <c r="Y59" i="1"/>
  <c r="Y55" i="1"/>
  <c r="Y58" i="1"/>
  <c r="Y56" i="1"/>
  <c r="Y62" i="1"/>
  <c r="Y61" i="1"/>
  <c r="Y57" i="1"/>
  <c r="AG12" i="1"/>
  <c r="H92" i="2" s="1"/>
  <c r="AR12" i="1"/>
  <c r="H103" i="2" s="1"/>
  <c r="AQ12" i="1"/>
  <c r="H102" i="2" s="1"/>
  <c r="AP12" i="1"/>
  <c r="H101" i="2" s="1"/>
  <c r="AO12" i="1"/>
  <c r="H100" i="2" s="1"/>
  <c r="AN12" i="1"/>
  <c r="H99" i="2" s="1"/>
  <c r="AM12" i="1"/>
  <c r="H98" i="2" s="1"/>
  <c r="AL12" i="1"/>
  <c r="H97" i="2" s="1"/>
  <c r="AK12" i="1"/>
  <c r="H96" i="2" s="1"/>
  <c r="AJ12" i="1"/>
  <c r="H95" i="2" s="1"/>
  <c r="AI12" i="1"/>
  <c r="H94" i="2" s="1"/>
  <c r="AH12" i="1"/>
  <c r="H93" i="2" s="1"/>
  <c r="AA67" i="1" l="1"/>
  <c r="AA18" i="1"/>
  <c r="Z57" i="1"/>
  <c r="Z61" i="1"/>
  <c r="Z58" i="1"/>
  <c r="Z62" i="1"/>
  <c r="Z59" i="1"/>
  <c r="Z55" i="1"/>
  <c r="Z60" i="1"/>
  <c r="Z56" i="1"/>
  <c r="Y19" i="1"/>
  <c r="B4" i="2"/>
  <c r="Y49" i="1" l="1"/>
  <c r="Y45" i="1"/>
  <c r="Y41" i="1"/>
  <c r="Y37" i="1"/>
  <c r="Y33" i="1"/>
  <c r="Y25" i="1"/>
  <c r="Y21" i="1"/>
  <c r="Y53" i="1"/>
  <c r="Y48" i="1"/>
  <c r="Y40" i="1"/>
  <c r="Y36" i="1"/>
  <c r="Y32" i="1"/>
  <c r="Y28" i="1"/>
  <c r="Y24" i="1"/>
  <c r="Y20" i="1"/>
  <c r="AA20" i="1" s="1"/>
  <c r="Y52" i="1"/>
  <c r="Y47" i="1"/>
  <c r="Y43" i="1"/>
  <c r="Y39" i="1"/>
  <c r="Y35" i="1"/>
  <c r="Y31" i="1"/>
  <c r="Y27" i="1"/>
  <c r="Y23" i="1"/>
  <c r="AA23" i="1" s="1"/>
  <c r="Y51" i="1"/>
  <c r="Y50" i="1"/>
  <c r="Y46" i="1"/>
  <c r="Y42" i="1"/>
  <c r="Y38" i="1"/>
  <c r="Y34" i="1"/>
  <c r="Y30" i="1"/>
  <c r="Y26" i="1"/>
  <c r="Y22" i="1"/>
  <c r="AA22" i="1" s="1"/>
  <c r="Y54" i="1"/>
  <c r="Y44" i="1"/>
  <c r="Y29" i="1"/>
  <c r="AF12" i="1"/>
  <c r="H91" i="2" s="1"/>
  <c r="E86" i="2" l="1"/>
  <c r="Z19" i="1"/>
  <c r="Z63" i="1"/>
  <c r="Z28" i="1"/>
  <c r="Z36" i="1"/>
  <c r="Z44" i="1"/>
  <c r="Z54" i="1"/>
  <c r="Z25" i="1"/>
  <c r="Z33" i="1"/>
  <c r="Z41" i="1"/>
  <c r="Z49" i="1"/>
  <c r="Z26" i="1"/>
  <c r="Z34" i="1"/>
  <c r="Z42" i="1"/>
  <c r="Z50" i="1"/>
  <c r="Z23" i="1"/>
  <c r="Z31" i="1"/>
  <c r="Z39" i="1"/>
  <c r="Z47" i="1"/>
  <c r="Z53" i="1"/>
  <c r="Z24" i="1"/>
  <c r="Z32" i="1"/>
  <c r="Z40" i="1"/>
  <c r="Z48" i="1"/>
  <c r="Z21" i="1"/>
  <c r="Z29" i="1"/>
  <c r="Z37" i="1"/>
  <c r="Z45" i="1"/>
  <c r="Z51" i="1"/>
  <c r="Z22" i="1"/>
  <c r="Z30" i="1"/>
  <c r="Z38" i="1"/>
  <c r="Z46" i="1"/>
  <c r="Z52" i="1"/>
  <c r="Z27" i="1"/>
  <c r="Z35" i="1"/>
  <c r="Z43" i="1"/>
  <c r="Z20" i="1"/>
  <c r="C16" i="2"/>
  <c r="C17" i="2"/>
  <c r="C15" i="2"/>
  <c r="Z18" i="1" l="1"/>
  <c r="Z67" i="1" s="1"/>
</calcChain>
</file>

<file path=xl/comments1.xml><?xml version="1.0" encoding="utf-8"?>
<comments xmlns="http://schemas.openxmlformats.org/spreadsheetml/2006/main">
  <authors>
    <author>Luffi</author>
  </authors>
  <commentList>
    <comment ref="F17" authorId="0">
      <text>
        <r>
          <rPr>
            <b/>
            <sz val="9"/>
            <color indexed="81"/>
            <rFont val="Tahoma"/>
            <family val="2"/>
          </rPr>
          <t>Nota: ingresar.
A: ausente
P:presente</t>
        </r>
        <r>
          <rPr>
            <sz val="9"/>
            <color indexed="81"/>
            <rFont val="Tahoma"/>
            <family val="2"/>
          </rPr>
          <t xml:space="preserve">
</t>
        </r>
      </text>
    </comment>
  </commentList>
</comments>
</file>

<file path=xl/comments2.xml><?xml version="1.0" encoding="utf-8"?>
<comments xmlns="http://schemas.openxmlformats.org/spreadsheetml/2006/main">
  <authors>
    <author>Luffi</author>
  </authors>
  <commentList>
    <comment ref="D108" authorId="0">
      <text>
        <r>
          <rPr>
            <b/>
            <sz val="9"/>
            <color indexed="81"/>
            <rFont val="Tahoma"/>
            <charset val="1"/>
          </rPr>
          <t>Nota:</t>
        </r>
        <r>
          <rPr>
            <sz val="9"/>
            <color indexed="81"/>
            <rFont val="Tahoma"/>
            <charset val="1"/>
          </rPr>
          <t xml:space="preserve">
pregunta abierta</t>
        </r>
      </text>
    </comment>
  </commentList>
</comments>
</file>

<file path=xl/sharedStrings.xml><?xml version="1.0" encoding="utf-8"?>
<sst xmlns="http://schemas.openxmlformats.org/spreadsheetml/2006/main" count="344" uniqueCount="133">
  <si>
    <t>Estimado profesor o profesora: Esta prueba está pensada como un insumo más que le permite detectar los avances en el aprendizaje de contenidos a nivel de curso y los logros de cada uno de sus niños y niñas. Usted debe ingresar a continuación los datos de sus alumnos y las respuestas que ingresó en la hoja de respuesta, para el subsector de Educación Matemática. Debe ingresar al menos un apellido.</t>
  </si>
  <si>
    <t>Fecha aplicación:</t>
  </si>
  <si>
    <t>Día</t>
  </si>
  <si>
    <t>Mes</t>
  </si>
  <si>
    <t>Año</t>
  </si>
  <si>
    <t>Nombre establecimiento:</t>
  </si>
  <si>
    <t>Profesor(a) jefe:</t>
  </si>
  <si>
    <t>Letra Curso</t>
  </si>
  <si>
    <t>A</t>
  </si>
  <si>
    <t>Nº</t>
  </si>
  <si>
    <t>Apellido Paterno</t>
  </si>
  <si>
    <t>Apellido Materno</t>
  </si>
  <si>
    <t>Nombres</t>
  </si>
  <si>
    <t>Rut</t>
  </si>
  <si>
    <t>P1</t>
  </si>
  <si>
    <t>P2</t>
  </si>
  <si>
    <t>P3</t>
  </si>
  <si>
    <t>P4</t>
  </si>
  <si>
    <t>P5</t>
  </si>
  <si>
    <t>P6</t>
  </si>
  <si>
    <t>P7</t>
  </si>
  <si>
    <t>P8</t>
  </si>
  <si>
    <t>P9</t>
  </si>
  <si>
    <t>P10</t>
  </si>
  <si>
    <t>P11</t>
  </si>
  <si>
    <t>P12</t>
  </si>
  <si>
    <t>P13</t>
  </si>
  <si>
    <t>Numero de alumnos</t>
  </si>
  <si>
    <t>B</t>
  </si>
  <si>
    <t>Resultados del curso:</t>
  </si>
  <si>
    <t>Los resultados del curso se muestran en porcentaje de logro, es decir, el número de preguntas buenas dentro del total de la prueba. Para que tenga una noción, las escalas de notas fijan el 60% de logro como equivalente a una nota 4.0</t>
  </si>
  <si>
    <t>Indicador</t>
  </si>
  <si>
    <t>Promedio</t>
  </si>
  <si>
    <t>Min</t>
  </si>
  <si>
    <t>Max</t>
  </si>
  <si>
    <t>Nombre</t>
  </si>
  <si>
    <t>Logro</t>
  </si>
  <si>
    <t>PROMEDIO CURSO</t>
  </si>
  <si>
    <t>Pregunta</t>
  </si>
  <si>
    <t>Le pedimos que se centre en aquellas preguntas que están bajo el  promedio del curso y trabaje aquellas habilidades que se indican en la tabla.</t>
  </si>
  <si>
    <t>CORRECCION</t>
  </si>
  <si>
    <t>Nomenclatura:</t>
  </si>
  <si>
    <t xml:space="preserve">A continuación se muestra el rendimiento de los niños y niñas de su curso. </t>
  </si>
  <si>
    <t xml:space="preserve">Posterior a la corrección de  la prueba ; su análisis debe considerar como referente la tabla de especificaciones, en los ítemes  cada uno  de  sus estudiantes deben tener como mínimo el 50%. Si sus estudiantes no cumplen con este mínimo,  esta información le daría señales que  requieren  de un fuerte reforzamiento en este eje </t>
  </si>
  <si>
    <t xml:space="preserve">   </t>
  </si>
  <si>
    <t>C</t>
  </si>
  <si>
    <t xml:space="preserve">Es importante considerar la dispersión dentro del curso.                                   Fijarse en la diferencia entre el máximo y mínimo. </t>
  </si>
  <si>
    <t>ESCUELA LAS CAMELIAS</t>
  </si>
  <si>
    <t>Ptje</t>
  </si>
  <si>
    <t>%</t>
  </si>
  <si>
    <t>nota</t>
  </si>
  <si>
    <t>INDICADORES</t>
  </si>
  <si>
    <t>Puntos ideal</t>
  </si>
  <si>
    <t xml:space="preserve">Puntaje Corte 4,0 </t>
  </si>
  <si>
    <t>A o P</t>
  </si>
  <si>
    <t>Ausente</t>
  </si>
  <si>
    <t>P</t>
  </si>
  <si>
    <t>Presente</t>
  </si>
  <si>
    <t>P14</t>
  </si>
  <si>
    <t>P15</t>
  </si>
  <si>
    <t>P16</t>
  </si>
  <si>
    <t>P17</t>
  </si>
  <si>
    <t>P18</t>
  </si>
  <si>
    <t>EJE/HABILIDAD</t>
  </si>
  <si>
    <t>D</t>
  </si>
  <si>
    <t>Aburto Barría Carlos Alfonso</t>
  </si>
  <si>
    <t>Canoubra Barra Francisca Belén</t>
  </si>
  <si>
    <t>Cárdenas Téllez Carlos Fernando</t>
  </si>
  <si>
    <t>Compay Valle Samuel Jesús</t>
  </si>
  <si>
    <t>Fernández Bohle Josue Gabriel</t>
  </si>
  <si>
    <t>Fuentes Díaz María Fernanda</t>
  </si>
  <si>
    <t>Galindo Gallardo Keila Belén</t>
  </si>
  <si>
    <t>González Soto Arturo César</t>
  </si>
  <si>
    <t>Hernández Oyarzún Roxana Alejandra</t>
  </si>
  <si>
    <t>Hidalgo Galindo Cristóbal Alejandro</t>
  </si>
  <si>
    <t>Keim Cárdenas Andrea Millaray</t>
  </si>
  <si>
    <t>Lafuente Quezada María Fernanda</t>
  </si>
  <si>
    <t>Maldonado Cárdenas Yelandri Noelia</t>
  </si>
  <si>
    <t>Mayorga González Bárbara Carolina</t>
  </si>
  <si>
    <t>Mayorga González Jacqueline Constanza</t>
  </si>
  <si>
    <t>Mercado Matos Pamela Leonarda</t>
  </si>
  <si>
    <t>Molina López Bélen Andrea</t>
  </si>
  <si>
    <t>Ojeda Gadaleta Ignacio Andrés</t>
  </si>
  <si>
    <t>Ojeda Ulloa Felipe Ignacio</t>
  </si>
  <si>
    <t>Olivares Vicencio Anabelen</t>
  </si>
  <si>
    <t>Paillacar Paillacar Raquel Edith</t>
  </si>
  <si>
    <t>Pons Mansilla Gabriela Consuelo</t>
  </si>
  <si>
    <t>Rubilar Alveal Daniela Almendra</t>
  </si>
  <si>
    <t>Santana Jaques Jisella Jasmín</t>
  </si>
  <si>
    <t>Tapia Almonacid Martín Quinto De Jesús</t>
  </si>
  <si>
    <t>Ulloa Guzmán Diego Enrique</t>
  </si>
  <si>
    <t>Uribe Flores Gabriela Soledad</t>
  </si>
  <si>
    <t>Valenzuela Farías Constanza Nayelie</t>
  </si>
  <si>
    <t>Villarroel Hernández Tamara Yasmín</t>
  </si>
  <si>
    <t>Sistema de corrección PERIODO 2º</t>
  </si>
  <si>
    <t>Prom%</t>
  </si>
  <si>
    <t>Prom.</t>
  </si>
  <si>
    <t>Reconocen la función de un afiche. (2 pts.)</t>
  </si>
  <si>
    <t>Interpretan información, a partir, de una propaganda. (2 pts.)</t>
  </si>
  <si>
    <t>Extraen información explicita de un texto. (2 pts.)</t>
  </si>
  <si>
    <t>Reconocen un  vocabulario amplio. (2 pts.)</t>
  </si>
  <si>
    <t>Interpretan  un texto informativo. (2 pts.)</t>
  </si>
  <si>
    <t>Reconocen la función de un texto informativo. (2 pts.)</t>
  </si>
  <si>
    <t>Infieren a partir de un texto. (2 pts.)</t>
  </si>
  <si>
    <t>Reconocen un  vocabulario amplio. (6 pts.)</t>
  </si>
  <si>
    <t>Identifican si el narrador es interno o externo. (2 pts.)</t>
  </si>
  <si>
    <t>JORGE SOLIS</t>
  </si>
  <si>
    <t>Educación Lenguaje 8Aº básico A</t>
  </si>
  <si>
    <t>Extracción explícita</t>
  </si>
  <si>
    <t>Extracción implícita</t>
  </si>
  <si>
    <t>Pregunta N°</t>
  </si>
  <si>
    <t>Respuesta correcta</t>
  </si>
  <si>
    <t>Habilidad</t>
  </si>
  <si>
    <t>Eje/OA</t>
  </si>
  <si>
    <t>Reconocen</t>
  </si>
  <si>
    <t>Interpretan</t>
  </si>
  <si>
    <t>Vocabulario</t>
  </si>
  <si>
    <t>Explícita</t>
  </si>
  <si>
    <t>Implícita</t>
  </si>
  <si>
    <t xml:space="preserve">Reconocen la función de un afiche. </t>
  </si>
  <si>
    <t>Interpretan información, a partir, de una propaganda.</t>
  </si>
  <si>
    <t>Identifican si el narrador es interno o externo.</t>
  </si>
  <si>
    <t xml:space="preserve">Identifican si el narrador es interno o externo. </t>
  </si>
  <si>
    <t xml:space="preserve">Extraen información explicita de un texto. </t>
  </si>
  <si>
    <t xml:space="preserve">Reconocen un  vocabulario amplio. </t>
  </si>
  <si>
    <t xml:space="preserve">Interpretan  un texto informativo. </t>
  </si>
  <si>
    <t xml:space="preserve">Reconocen la función de un texto informativo. </t>
  </si>
  <si>
    <t xml:space="preserve">Infieren a partir de un texto. </t>
  </si>
  <si>
    <t>abierta</t>
  </si>
  <si>
    <t>OCTUBRE</t>
  </si>
  <si>
    <t>2016</t>
  </si>
  <si>
    <t>CURSO:  8º</t>
  </si>
  <si>
    <t xml:space="preserve">INFORME RESULTADOS PERIODO 3                                                                                                                                                                    LENGUAJE 8Aº año Básico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</si>
</sst>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1"/>
      <color indexed="8"/>
      <name val="Calibri"/>
      <family val="2"/>
    </font>
    <font>
      <b/>
      <sz val="11"/>
      <color indexed="8"/>
      <name val="Calibri"/>
      <family val="2"/>
    </font>
    <font>
      <b/>
      <sz val="12"/>
      <color indexed="8"/>
      <name val="Calibri"/>
      <family val="2"/>
    </font>
    <font>
      <sz val="12"/>
      <color indexed="8"/>
      <name val="Calibri"/>
      <family val="2"/>
    </font>
    <font>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2"/>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sz val="11"/>
      <color rgb="FFC00000"/>
      <name val="Calibri"/>
      <family val="2"/>
      <scheme val="minor"/>
    </font>
    <font>
      <sz val="7"/>
      <color rgb="FFFF0000"/>
      <name val="Calibri"/>
      <family val="2"/>
      <scheme val="minor"/>
    </font>
    <font>
      <b/>
      <sz val="10"/>
      <color indexed="8"/>
      <name val="Calibri"/>
      <family val="2"/>
    </font>
    <font>
      <b/>
      <sz val="10"/>
      <color theme="1"/>
      <name val="Calibri"/>
      <family val="2"/>
      <scheme val="minor"/>
    </font>
    <font>
      <sz val="9"/>
      <color indexed="8"/>
      <name val="Calibri"/>
      <family val="2"/>
    </font>
    <font>
      <sz val="9"/>
      <color theme="1"/>
      <name val="Calibri"/>
      <family val="2"/>
      <scheme val="minor"/>
    </font>
    <font>
      <b/>
      <sz val="10"/>
      <name val="Arial"/>
      <family val="2"/>
    </font>
    <font>
      <sz val="9"/>
      <color rgb="FF000000"/>
      <name val="Arial"/>
      <family val="2"/>
    </font>
    <font>
      <sz val="11"/>
      <color theme="3"/>
      <name val="Calibri"/>
      <family val="2"/>
      <scheme val="minor"/>
    </font>
    <font>
      <sz val="11"/>
      <color theme="5"/>
      <name val="Calibri"/>
      <family val="2"/>
      <scheme val="minor"/>
    </font>
    <font>
      <sz val="9"/>
      <color indexed="81"/>
      <name val="Tahoma"/>
      <family val="2"/>
    </font>
    <font>
      <b/>
      <sz val="9"/>
      <color indexed="81"/>
      <name val="Tahoma"/>
      <family val="2"/>
    </font>
    <font>
      <sz val="8"/>
      <color rgb="FF000000"/>
      <name val="Calibri"/>
      <family val="2"/>
      <scheme val="minor"/>
    </font>
    <font>
      <sz val="9"/>
      <color indexed="81"/>
      <name val="Tahoma"/>
      <charset val="1"/>
    </font>
    <font>
      <b/>
      <sz val="9"/>
      <color indexed="81"/>
      <name val="Tahoma"/>
      <charset val="1"/>
    </font>
    <font>
      <sz val="12"/>
      <color theme="1"/>
      <name val="Times New Roman"/>
      <family val="1"/>
    </font>
    <font>
      <sz val="12"/>
      <color theme="1"/>
      <name val="Calibri"/>
      <family val="2"/>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B7"/>
        <bgColor indexed="64"/>
      </patternFill>
    </fill>
    <fill>
      <patternFill patternType="solid">
        <fgColor theme="4" tint="0.59999389629810485"/>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67">
    <xf numFmtId="0" fontId="0" fillId="0" borderId="0" xfId="0"/>
    <xf numFmtId="0" fontId="0" fillId="0" borderId="0" xfId="0" applyAlignment="1">
      <alignment horizontal="left" vertical="top" wrapText="1"/>
    </xf>
    <xf numFmtId="14" fontId="0" fillId="0" borderId="1" xfId="0" applyNumberFormat="1" applyBorder="1" applyAlignment="1" applyProtection="1">
      <alignment horizontal="center" vertical="center" wrapText="1"/>
    </xf>
    <xf numFmtId="0" fontId="2" fillId="0" borderId="1" xfId="0" applyFont="1" applyBorder="1" applyAlignment="1">
      <alignment vertical="top" wrapText="1"/>
    </xf>
    <xf numFmtId="0" fontId="0" fillId="0" borderId="1" xfId="0" applyBorder="1"/>
    <xf numFmtId="0" fontId="0" fillId="0" borderId="0" xfId="0" applyBorder="1"/>
    <xf numFmtId="0" fontId="0" fillId="0" borderId="0" xfId="0" applyAlignment="1"/>
    <xf numFmtId="0" fontId="0" fillId="0" borderId="0" xfId="0" applyAlignment="1">
      <alignment horizontal="left"/>
    </xf>
    <xf numFmtId="0" fontId="1" fillId="0" borderId="1" xfId="0" applyFont="1" applyBorder="1" applyAlignment="1">
      <alignment horizontal="center" vertical="center"/>
    </xf>
    <xf numFmtId="9" fontId="8" fillId="2" borderId="1" xfId="0" applyNumberFormat="1" applyFont="1" applyFill="1" applyBorder="1"/>
    <xf numFmtId="0" fontId="0" fillId="0" borderId="2" xfId="0" applyFill="1" applyBorder="1"/>
    <xf numFmtId="0" fontId="0" fillId="0" borderId="0" xfId="0" applyAlignment="1">
      <alignment vertical="top"/>
    </xf>
    <xf numFmtId="0" fontId="0" fillId="0" borderId="0" xfId="0" applyAlignment="1">
      <alignment horizontal="right"/>
    </xf>
    <xf numFmtId="0" fontId="0" fillId="0" borderId="0" xfId="0" applyAlignment="1">
      <alignment horizontal="right" vertical="top"/>
    </xf>
    <xf numFmtId="0" fontId="0" fillId="0" borderId="3" xfId="0" applyBorder="1"/>
    <xf numFmtId="0" fontId="0" fillId="0" borderId="1" xfId="0" applyFill="1" applyBorder="1"/>
    <xf numFmtId="0" fontId="0" fillId="0" borderId="0" xfId="0" applyAlignment="1">
      <alignment wrapText="1"/>
    </xf>
    <xf numFmtId="0" fontId="4" fillId="0" borderId="0" xfId="0" applyFont="1" applyFill="1" applyBorder="1" applyAlignment="1">
      <alignment wrapText="1"/>
    </xf>
    <xf numFmtId="0" fontId="4" fillId="0" borderId="0" xfId="0" applyFont="1" applyAlignment="1">
      <alignment wrapText="1"/>
    </xf>
    <xf numFmtId="0" fontId="3" fillId="0" borderId="0" xfId="0" applyFont="1" applyBorder="1" applyAlignment="1"/>
    <xf numFmtId="0" fontId="5" fillId="0" borderId="0" xfId="0" applyFont="1"/>
    <xf numFmtId="0" fontId="6" fillId="0" borderId="0" xfId="0" applyFont="1"/>
    <xf numFmtId="0" fontId="6" fillId="0" borderId="0" xfId="0" applyFont="1" applyFill="1" applyBorder="1"/>
    <xf numFmtId="0" fontId="2" fillId="0" borderId="0" xfId="0" applyFont="1" applyBorder="1" applyAlignment="1">
      <alignment vertical="top" wrapText="1"/>
    </xf>
    <xf numFmtId="0" fontId="0" fillId="0" borderId="0" xfId="0" applyFill="1" applyBorder="1" applyAlignment="1">
      <alignment horizontal="center"/>
    </xf>
    <xf numFmtId="0" fontId="7" fillId="0" borderId="1" xfId="0" applyFont="1" applyBorder="1"/>
    <xf numFmtId="0" fontId="0" fillId="0" borderId="1" xfId="0" applyBorder="1" applyAlignment="1">
      <alignment horizontal="center"/>
    </xf>
    <xf numFmtId="0" fontId="7" fillId="0" borderId="1" xfId="0" applyFont="1" applyBorder="1" applyAlignment="1">
      <alignment wrapText="1"/>
    </xf>
    <xf numFmtId="0" fontId="0" fillId="0" borderId="1" xfId="0" applyBorder="1" applyAlignment="1">
      <alignment horizontal="left" vertical="top" wrapText="1"/>
    </xf>
    <xf numFmtId="0" fontId="7" fillId="0" borderId="0" xfId="0" applyFont="1" applyAlignment="1">
      <alignment wrapText="1"/>
    </xf>
    <xf numFmtId="0" fontId="7" fillId="0" borderId="0" xfId="0" applyFont="1" applyAlignment="1"/>
    <xf numFmtId="0" fontId="7" fillId="0" borderId="0" xfId="0" applyFont="1"/>
    <xf numFmtId="0" fontId="7" fillId="0" borderId="1" xfId="0" applyFont="1" applyBorder="1" applyAlignment="1">
      <alignment vertical="center" wrapText="1"/>
    </xf>
    <xf numFmtId="0" fontId="7" fillId="0" borderId="1" xfId="0" applyFont="1" applyBorder="1" applyAlignment="1">
      <alignment vertical="center"/>
    </xf>
    <xf numFmtId="9" fontId="0" fillId="0" borderId="0" xfId="0" applyNumberFormat="1" applyBorder="1" applyAlignment="1">
      <alignment horizontal="center"/>
    </xf>
    <xf numFmtId="9" fontId="0" fillId="0" borderId="1" xfId="0" applyNumberFormat="1" applyBorder="1" applyAlignment="1">
      <alignment horizontal="center"/>
    </xf>
    <xf numFmtId="0" fontId="7" fillId="0" borderId="1" xfId="0" applyFont="1" applyBorder="1" applyAlignment="1">
      <alignment horizontal="center"/>
    </xf>
    <xf numFmtId="0" fontId="6" fillId="0" borderId="1" xfId="0" applyFont="1" applyBorder="1"/>
    <xf numFmtId="0" fontId="5" fillId="0" borderId="1" xfId="0" applyFont="1" applyBorder="1"/>
    <xf numFmtId="0" fontId="14" fillId="0" borderId="0" xfId="0" applyFont="1"/>
    <xf numFmtId="9" fontId="0" fillId="0" borderId="0" xfId="0" applyNumberFormat="1"/>
    <xf numFmtId="0" fontId="0" fillId="0" borderId="7" xfId="0" applyBorder="1"/>
    <xf numFmtId="0" fontId="8" fillId="0" borderId="13" xfId="0" applyFont="1" applyBorder="1"/>
    <xf numFmtId="9" fontId="8" fillId="0" borderId="14" xfId="0" applyNumberFormat="1" applyFont="1" applyBorder="1"/>
    <xf numFmtId="0" fontId="6" fillId="2" borderId="1" xfId="0" applyFont="1" applyFill="1" applyBorder="1" applyAlignment="1">
      <alignment horizontal="center"/>
    </xf>
    <xf numFmtId="0" fontId="6" fillId="0" borderId="1" xfId="0" applyFont="1" applyBorder="1" applyAlignment="1">
      <alignment horizontal="center"/>
    </xf>
    <xf numFmtId="9" fontId="8" fillId="2" borderId="3" xfId="0" applyNumberFormat="1" applyFont="1" applyFill="1" applyBorder="1"/>
    <xf numFmtId="9" fontId="0" fillId="3" borderId="9" xfId="0" applyNumberFormat="1" applyFill="1" applyBorder="1"/>
    <xf numFmtId="9" fontId="0" fillId="3" borderId="15" xfId="0" applyNumberFormat="1" applyFill="1" applyBorder="1"/>
    <xf numFmtId="9" fontId="6" fillId="0" borderId="0" xfId="0" applyNumberFormat="1" applyFont="1"/>
    <xf numFmtId="0" fontId="1" fillId="0" borderId="20" xfId="0" applyFont="1" applyBorder="1" applyAlignment="1">
      <alignment horizontal="center" vertical="center"/>
    </xf>
    <xf numFmtId="0" fontId="16"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7" fillId="0" borderId="19" xfId="0" applyFont="1" applyBorder="1"/>
    <xf numFmtId="0" fontId="6" fillId="0" borderId="0" xfId="0" applyFont="1" applyBorder="1"/>
    <xf numFmtId="0" fontId="2" fillId="0" borderId="7" xfId="0" applyFont="1" applyBorder="1" applyAlignment="1">
      <alignment vertical="top" wrapText="1"/>
    </xf>
    <xf numFmtId="0" fontId="10" fillId="0" borderId="7" xfId="0" applyFont="1" applyBorder="1"/>
    <xf numFmtId="0" fontId="10" fillId="0" borderId="10" xfId="0" applyFont="1" applyBorder="1"/>
    <xf numFmtId="0" fontId="1" fillId="0" borderId="21" xfId="0" applyFont="1" applyBorder="1" applyAlignment="1">
      <alignment vertical="top" wrapText="1"/>
    </xf>
    <xf numFmtId="0" fontId="7" fillId="0" borderId="7" xfId="0" applyFont="1" applyBorder="1" applyAlignment="1">
      <alignment vertical="center"/>
    </xf>
    <xf numFmtId="0" fontId="7" fillId="0" borderId="0" xfId="0" applyFont="1" applyBorder="1" applyAlignment="1">
      <alignment vertical="center"/>
    </xf>
    <xf numFmtId="164" fontId="20" fillId="0" borderId="1" xfId="0" applyNumberFormat="1" applyFont="1" applyFill="1" applyBorder="1" applyAlignment="1">
      <alignment horizontal="center"/>
    </xf>
    <xf numFmtId="0" fontId="0" fillId="0" borderId="0" xfId="0" applyFill="1" applyBorder="1"/>
    <xf numFmtId="0" fontId="11" fillId="4" borderId="15" xfId="0" applyFont="1" applyFill="1" applyBorder="1" applyAlignment="1">
      <alignment horizontal="center" vertical="center"/>
    </xf>
    <xf numFmtId="9" fontId="11" fillId="4" borderId="9" xfId="0" applyNumberFormat="1" applyFont="1" applyFill="1" applyBorder="1" applyAlignment="1">
      <alignment horizontal="center" vertical="center"/>
    </xf>
    <xf numFmtId="0" fontId="11" fillId="4" borderId="16" xfId="0" applyFont="1" applyFill="1" applyBorder="1" applyAlignment="1">
      <alignment horizontal="center" vertical="center"/>
    </xf>
    <xf numFmtId="49" fontId="21" fillId="0" borderId="0" xfId="0" applyNumberFormat="1" applyFont="1"/>
    <xf numFmtId="0" fontId="0" fillId="0" borderId="0" xfId="0"/>
    <xf numFmtId="0" fontId="0" fillId="0" borderId="0" xfId="0"/>
    <xf numFmtId="0" fontId="0" fillId="0" borderId="0" xfId="0" applyFill="1" applyAlignment="1">
      <alignment horizontal="center"/>
    </xf>
    <xf numFmtId="0" fontId="7" fillId="0" borderId="0" xfId="0" applyFont="1" applyFill="1" applyBorder="1" applyAlignment="1">
      <alignment horizontal="center" vertical="center"/>
    </xf>
    <xf numFmtId="0" fontId="6" fillId="0" borderId="0" xfId="0" applyFont="1" applyFill="1"/>
    <xf numFmtId="0" fontId="6" fillId="0" borderId="1" xfId="0" applyFont="1" applyFill="1" applyBorder="1"/>
    <xf numFmtId="9" fontId="6" fillId="0" borderId="0" xfId="0" applyNumberFormat="1" applyFont="1" applyFill="1"/>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22" fillId="2" borderId="23" xfId="0" applyFont="1" applyFill="1" applyBorder="1" applyAlignment="1">
      <alignment horizontal="center"/>
    </xf>
    <xf numFmtId="0" fontId="22" fillId="0" borderId="24" xfId="0" applyFont="1" applyBorder="1" applyAlignment="1">
      <alignment horizontal="center"/>
    </xf>
    <xf numFmtId="0" fontId="22" fillId="0" borderId="4" xfId="0" applyFont="1" applyBorder="1" applyAlignment="1">
      <alignment horizontal="center"/>
    </xf>
    <xf numFmtId="0" fontId="22" fillId="0" borderId="1" xfId="0" applyFont="1" applyBorder="1" applyAlignment="1">
      <alignment horizontal="center"/>
    </xf>
    <xf numFmtId="0" fontId="22" fillId="0" borderId="5" xfId="0" applyFont="1" applyBorder="1" applyAlignment="1">
      <alignment horizontal="center"/>
    </xf>
    <xf numFmtId="0" fontId="22" fillId="0" borderId="3" xfId="0" applyFont="1" applyBorder="1" applyAlignment="1">
      <alignment horizontal="center"/>
    </xf>
    <xf numFmtId="0" fontId="22" fillId="0" borderId="4" xfId="0" applyFont="1" applyFill="1" applyBorder="1" applyAlignment="1">
      <alignment horizontal="center"/>
    </xf>
    <xf numFmtId="0" fontId="23" fillId="0" borderId="11" xfId="0" applyFont="1" applyBorder="1"/>
    <xf numFmtId="0" fontId="23" fillId="0" borderId="11" xfId="0" applyFont="1" applyBorder="1" applyAlignment="1">
      <alignment horizontal="right"/>
    </xf>
    <xf numFmtId="0" fontId="23" fillId="0" borderId="22" xfId="0" applyFont="1" applyBorder="1"/>
    <xf numFmtId="0" fontId="23" fillId="0" borderId="12" xfId="0" applyFont="1" applyBorder="1"/>
    <xf numFmtId="0" fontId="0" fillId="0" borderId="9" xfId="0" applyBorder="1"/>
    <xf numFmtId="0" fontId="17" fillId="0" borderId="1" xfId="0" applyFont="1" applyBorder="1" applyAlignment="1">
      <alignment horizontal="center" wrapText="1"/>
    </xf>
    <xf numFmtId="0" fontId="17" fillId="0" borderId="1" xfId="0" applyFont="1" applyBorder="1" applyAlignment="1">
      <alignment horizontal="center" vertical="center" wrapText="1"/>
    </xf>
    <xf numFmtId="49" fontId="26" fillId="0" borderId="0" xfId="0" applyNumberFormat="1" applyFont="1" applyAlignment="1"/>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2"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7" fillId="0" borderId="1" xfId="0" applyFont="1" applyBorder="1" applyAlignment="1">
      <alignment horizontal="center" vertical="center"/>
    </xf>
    <xf numFmtId="9" fontId="0" fillId="3" borderId="16" xfId="0" applyNumberFormat="1" applyFill="1" applyBorder="1"/>
    <xf numFmtId="0" fontId="23" fillId="6" borderId="24" xfId="0" applyFont="1" applyFill="1" applyBorder="1" applyAlignment="1">
      <alignment horizontal="center"/>
    </xf>
    <xf numFmtId="0" fontId="23" fillId="6" borderId="1" xfId="0" applyFont="1" applyFill="1" applyBorder="1" applyAlignment="1">
      <alignment horizontal="center"/>
    </xf>
    <xf numFmtId="0" fontId="23" fillId="6" borderId="3" xfId="0" applyFont="1" applyFill="1" applyBorder="1" applyAlignment="1">
      <alignment horizontal="center"/>
    </xf>
    <xf numFmtId="0" fontId="15" fillId="0" borderId="0" xfId="0" applyFont="1" applyAlignment="1">
      <alignment horizontal="center"/>
    </xf>
    <xf numFmtId="0" fontId="15" fillId="0" borderId="6" xfId="0" applyFont="1" applyBorder="1" applyAlignment="1">
      <alignment horizontal="center"/>
    </xf>
    <xf numFmtId="0" fontId="9" fillId="0" borderId="7" xfId="0" applyFont="1" applyBorder="1" applyAlignment="1">
      <alignment horizontal="left"/>
    </xf>
    <xf numFmtId="0" fontId="9" fillId="0" borderId="8" xfId="0" applyFont="1" applyBorder="1" applyAlignment="1">
      <alignment horizontal="left"/>
    </xf>
    <xf numFmtId="0" fontId="9" fillId="0" borderId="4" xfId="0" applyFont="1" applyBorder="1" applyAlignment="1">
      <alignment horizontal="left"/>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center" wrapText="1"/>
    </xf>
    <xf numFmtId="0" fontId="0" fillId="0" borderId="0" xfId="0" applyBorder="1" applyAlignment="1">
      <alignment horizontal="center"/>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 xfId="0" applyFont="1" applyBorder="1" applyAlignment="1" applyProtection="1">
      <alignment horizontal="center" vertical="top" wrapText="1"/>
      <protection locked="0"/>
    </xf>
    <xf numFmtId="0" fontId="0" fillId="0" borderId="7"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center" vertical="top" wrapText="1"/>
      <protection locked="0"/>
    </xf>
    <xf numFmtId="0" fontId="0" fillId="0" borderId="1" xfId="0" applyBorder="1" applyAlignment="1">
      <alignment horizontal="left"/>
    </xf>
    <xf numFmtId="0" fontId="0" fillId="0" borderId="0" xfId="0" applyAlignment="1">
      <alignment horizontal="left" wrapText="1"/>
    </xf>
    <xf numFmtId="0" fontId="0" fillId="0" borderId="3" xfId="0" applyBorder="1" applyAlignment="1">
      <alignment horizontal="left"/>
    </xf>
    <xf numFmtId="0" fontId="0" fillId="3" borderId="15" xfId="0" applyFill="1" applyBorder="1" applyAlignment="1">
      <alignment horizontal="center"/>
    </xf>
    <xf numFmtId="0" fontId="0" fillId="3" borderId="17" xfId="0" applyFill="1" applyBorder="1" applyAlignment="1">
      <alignment horizontal="center"/>
    </xf>
    <xf numFmtId="0" fontId="0" fillId="3" borderId="16" xfId="0" applyFill="1" applyBorder="1" applyAlignment="1">
      <alignment horizontal="center"/>
    </xf>
    <xf numFmtId="0" fontId="4" fillId="0" borderId="0" xfId="0" applyFont="1" applyAlignment="1">
      <alignment horizontal="justify" wrapText="1"/>
    </xf>
    <xf numFmtId="0" fontId="18" fillId="0" borderId="1" xfId="0" applyFont="1" applyBorder="1" applyAlignment="1">
      <alignment horizontal="left" vertical="center" wrapText="1"/>
    </xf>
    <xf numFmtId="0" fontId="19" fillId="0" borderId="1" xfId="0" applyFont="1" applyBorder="1" applyAlignment="1">
      <alignment horizontal="left" wrapText="1"/>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wrapText="1"/>
    </xf>
    <xf numFmtId="0" fontId="3" fillId="0" borderId="0" xfId="0" applyFont="1" applyBorder="1" applyAlignment="1">
      <alignment horizontal="center"/>
    </xf>
    <xf numFmtId="0" fontId="3" fillId="0" borderId="0" xfId="0" applyFont="1" applyAlignment="1">
      <alignment horizontal="left"/>
    </xf>
    <xf numFmtId="0" fontId="0" fillId="0" borderId="0" xfId="0" applyAlignment="1">
      <alignment horizontal="center" wrapText="1"/>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left"/>
    </xf>
    <xf numFmtId="0" fontId="13"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xf>
    <xf numFmtId="0" fontId="4" fillId="0" borderId="0"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9" fillId="0" borderId="7" xfId="0" applyFont="1" applyBorder="1" applyAlignment="1">
      <alignment horizontal="left" wrapText="1"/>
    </xf>
    <xf numFmtId="0" fontId="19" fillId="0" borderId="8" xfId="0" applyFont="1" applyBorder="1" applyAlignment="1">
      <alignment horizontal="left" wrapText="1"/>
    </xf>
    <xf numFmtId="0" fontId="19" fillId="0" borderId="4" xfId="0" applyFont="1" applyBorder="1" applyAlignment="1">
      <alignment horizontal="left" wrapText="1"/>
    </xf>
    <xf numFmtId="0" fontId="30" fillId="0" borderId="30" xfId="0" applyFont="1" applyBorder="1" applyAlignment="1">
      <alignment horizontal="center" vertical="center" wrapText="1"/>
    </xf>
    <xf numFmtId="0" fontId="30" fillId="0" borderId="31" xfId="0" applyFont="1" applyBorder="1" applyAlignment="1">
      <alignment vertical="center" wrapText="1"/>
    </xf>
    <xf numFmtId="0" fontId="30" fillId="0" borderId="31" xfId="0" applyFont="1" applyBorder="1" applyAlignment="1">
      <alignment horizontal="justify" vertical="center" wrapText="1"/>
    </xf>
    <xf numFmtId="0" fontId="29" fillId="0" borderId="33" xfId="0" applyFont="1" applyBorder="1" applyAlignment="1">
      <alignment horizontal="justify" vertical="center" wrapText="1"/>
    </xf>
    <xf numFmtId="0" fontId="29" fillId="0" borderId="31" xfId="0" applyFont="1" applyBorder="1" applyAlignment="1">
      <alignment horizontal="justify" vertical="center" wrapText="1"/>
    </xf>
    <xf numFmtId="0" fontId="30" fillId="0" borderId="9"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16" xfId="0" applyFont="1" applyBorder="1" applyAlignment="1">
      <alignment horizontal="center" vertical="center" wrapText="1"/>
    </xf>
    <xf numFmtId="0" fontId="30" fillId="0" borderId="30" xfId="0" applyFont="1" applyBorder="1" applyAlignment="1">
      <alignment vertical="center" wrapText="1"/>
    </xf>
    <xf numFmtId="0" fontId="29" fillId="0" borderId="30" xfId="0" applyFont="1" applyBorder="1" applyAlignment="1">
      <alignment vertical="center" wrapText="1"/>
    </xf>
    <xf numFmtId="0" fontId="30" fillId="0" borderId="32" xfId="0" applyFont="1" applyBorder="1" applyAlignment="1">
      <alignment vertical="center" wrapText="1"/>
    </xf>
    <xf numFmtId="49" fontId="0" fillId="0" borderId="7" xfId="0" applyNumberFormat="1" applyBorder="1" applyAlignment="1" applyProtection="1">
      <alignment horizontal="center" vertical="center" wrapText="1"/>
    </xf>
    <xf numFmtId="49" fontId="0" fillId="0" borderId="8" xfId="0" applyNumberFormat="1" applyBorder="1" applyAlignment="1" applyProtection="1">
      <alignment horizontal="center" vertical="center" wrapText="1"/>
    </xf>
    <xf numFmtId="49" fontId="0" fillId="0" borderId="8" xfId="0" applyNumberFormat="1" applyBorder="1" applyAlignment="1" applyProtection="1">
      <alignment horizontal="center" vertical="center"/>
    </xf>
    <xf numFmtId="49" fontId="0" fillId="0" borderId="4" xfId="0" applyNumberFormat="1" applyBorder="1" applyAlignment="1" applyProtection="1">
      <alignment horizontal="center" vertical="center"/>
    </xf>
  </cellXfs>
  <cellStyles count="1">
    <cellStyle name="Normal" xfId="0" builtinId="0"/>
  </cellStyles>
  <dxfs count="3">
    <dxf>
      <font>
        <condense val="0"/>
        <extend val="0"/>
        <color indexed="15"/>
      </font>
    </dxf>
    <dxf>
      <font>
        <color indexed="14"/>
      </font>
      <fill>
        <patternFill>
          <bgColor indexed="15"/>
        </patternFill>
      </fill>
    </dxf>
    <dxf>
      <font>
        <color indexed="39"/>
      </font>
      <fill>
        <patternFill>
          <bgColor indexed="15"/>
        </patternFill>
      </fill>
    </dxf>
  </dxfs>
  <tableStyles count="0" defaultTableStyle="TableStyleMedium9" defaultPivotStyle="PivotStyleLight16"/>
  <colors>
    <mruColors>
      <color rgb="FFFFFF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180975</xdr:colOff>
      <xdr:row>0</xdr:row>
      <xdr:rowOff>171450</xdr:rowOff>
    </xdr:to>
    <xdr:pic>
      <xdr:nvPicPr>
        <xdr:cNvPr id="2" name="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0" y="7620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 name="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762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 name="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3430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 name="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343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6" name="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781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 name="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781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8" name="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2193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 name="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219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0" name="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8003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 name="1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8003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2" name="1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8003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3" name="1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33813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4" name="1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3381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5" name="1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38195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6" name="1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38195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7" name="1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44005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8" name="1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44005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9" name="1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49815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0" name="1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54197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1" name="2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5419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2" name="2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5419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3" name="2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58578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 name="2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5857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5" name="2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64389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 name="2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6438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 name="2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6438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8" name="2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68294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 name="2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68294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 name="2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72675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 name="3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72675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 name="3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78486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3" name="3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8429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 name="3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8429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5" name="3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90106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6" name="3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90106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7" name="3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90106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8" name="3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9401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9" name="3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9401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0" name="3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99822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1" name="4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99822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2" name="4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05632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3" name="4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05632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4" name="4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10013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 name="4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1001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6" name="4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14395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 name="4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14395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 name="4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14395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9" name="4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18776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 name="4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1877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 name="5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1877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2" name="5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23158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3" name="5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2315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4" name="5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2315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5" name="5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27539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6" name="5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27539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7" name="5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27539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8" name="5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33350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9" name="5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3335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0" name="5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3335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61" name="6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3773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2" name="6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3773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3" name="6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3773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64" name="6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4211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5" name="6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4211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66" name="6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46494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7" name="6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4649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68" name="6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4649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69" name="6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52304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0" name="6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5230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1" name="7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5230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72" name="7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5668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3" name="7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5668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4" name="7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5668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5" name="7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6059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6" name="7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6059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77" name="7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6497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8" name="7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6497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79" name="7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6497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80" name="7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69354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1" name="8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6935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2" name="8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6935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83" name="8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73736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4" name="8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73736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5" name="8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73736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86" name="8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7954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7" name="8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7954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88" name="8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7954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89" name="8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83927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0" name="8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83927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1" name="9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83927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92" name="9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88309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3" name="9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8830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4" name="9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8830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95" name="9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94119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6" name="9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94119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7" name="9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94119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98" name="9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198501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99" name="9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198501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0" name="9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198501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01" name="10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04311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2" name="10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04311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3" name="10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04311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04" name="10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1012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5" name="10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1012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6" name="10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1012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07" name="10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1593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8" name="10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1593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09" name="10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1593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10" name="10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21742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1" name="11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21742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2" name="11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21742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13" name="11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226123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4" name="11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810500" y="226123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5" name="11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382000" y="226123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116" name="11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0" y="7620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117" name="11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620000" y="762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40" name="23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4441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1" name="24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4441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2" name="24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4441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43" name="24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4879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4" name="24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4879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5" name="24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4879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46" name="24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54603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7" name="24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5460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48" name="24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5460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49" name="24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58984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0" name="24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5898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1" name="25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5898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52" name="25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6336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3" name="25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6336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4" name="25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6336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55" name="25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67747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6" name="25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67747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57" name="25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72129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8" name="25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7212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59" name="25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7212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0" name="25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77939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1" name="26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77939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62" name="26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81844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3" name="26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8184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4" name="26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81844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65" name="26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8622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6" name="26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8622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7" name="26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8622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68" name="26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90607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69" name="26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90607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70" name="26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9451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1" name="27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9451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2" name="27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9451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73" name="27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298418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4" name="27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29841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5" name="27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29841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6" name="27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0422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7" name="27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0422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78" name="27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10038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79" name="27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1003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80" name="27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15849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1" name="28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1584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2" name="28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1584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83" name="28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20230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4" name="28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20230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5" name="28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20230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86" name="28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26040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7" name="28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26040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88" name="28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26040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89" name="28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30422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0" name="28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30422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1" name="29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30422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2" name="29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3480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3" name="29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3480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94" name="29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39185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5" name="29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39185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96" name="29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43566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7" name="29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4356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298" name="29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4356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299" name="29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47948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00" name="29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51853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1" name="30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51853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02" name="30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56235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3" name="30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56235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4" name="30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56235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05" name="30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60616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6" name="30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60616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7" name="30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60616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08" name="30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64998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09" name="30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64998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0" name="30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64998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1" name="31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7080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2" name="31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70808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13" name="31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76618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4" name="31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7661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5" name="31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7661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16" name="31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81000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7" name="31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8100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18" name="31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8100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19" name="31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8538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0" name="31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8538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1" name="32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8538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2" name="32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9119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3" name="32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9119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24" name="32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95573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5" name="32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9557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6" name="32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9557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27" name="32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399478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8" name="32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39947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29" name="32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39947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30" name="32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03860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1" name="33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0386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2" name="33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0386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33" name="33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0824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4" name="33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0824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35" name="33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1405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6" name="33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1405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7" name="33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1405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38" name="33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17957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39" name="33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1795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0" name="33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1795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41" name="34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23767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2" name="34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2376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3" name="34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2376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44" name="34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28148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5" name="34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2814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6" name="34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2814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47" name="34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32530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8" name="34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3253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49" name="34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3253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50" name="34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3691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1" name="35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3691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52" name="35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40817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3" name="35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4081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4" name="35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4081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55" name="35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46627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6" name="35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4662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7" name="35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46627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358" name="35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51008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59" name="35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5100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60" name="35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5100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361" name="36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5539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41" name="44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85870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2" name="44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8587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3" name="44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85870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44" name="44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9025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5" name="44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9025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6" name="44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9463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7" name="44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94633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48" name="44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498538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49" name="44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49853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0" name="44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49853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1" name="45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0292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2" name="45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02920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53" name="45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0730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4" name="45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0730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5" name="45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0730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56" name="45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13111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7" name="45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1311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58" name="45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13111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59" name="45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17017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0" name="45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1701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1" name="46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17017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62" name="46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21398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3" name="46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2139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4" name="46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21398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65" name="46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25303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6" name="46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2530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7" name="46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25303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8" name="46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2920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69" name="46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29209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0" name="46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3501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1" name="47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35019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72" name="47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39400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3" name="47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39400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4" name="47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39400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75" name="47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45211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6" name="47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45211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7" name="47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45211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78" name="47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49592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79" name="47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49592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0" name="47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49592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81" name="48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55402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2" name="48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55402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3" name="48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55402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84" name="48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6121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5" name="48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6121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6" name="48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6121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87" name="48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65594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8" name="48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6559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89" name="48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6559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90" name="489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69499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1" name="490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69499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2" name="491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69499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93" name="492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73881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4" name="493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73881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5" name="494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73881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96" name="495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782627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7" name="496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78262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498" name="497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78262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499" name="498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82644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0" name="499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82644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1" name="500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82644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02" name="501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88454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3" name="502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8845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4" name="503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8845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05" name="504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92836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6" name="505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92836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7" name="506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92836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08" name="507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59864625"/>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09" name="508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59864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0" name="509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5986462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11" name="510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602551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2" name="511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60255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3" name="512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602551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14" name="513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6069330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5" name="514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60693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6" name="515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606933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180975</xdr:colOff>
      <xdr:row>0</xdr:row>
      <xdr:rowOff>171450</xdr:rowOff>
    </xdr:to>
    <xdr:pic>
      <xdr:nvPicPr>
        <xdr:cNvPr id="517" name="516 Imagen" descr="Alumno Prioritari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2915900" y="61131450"/>
          <a:ext cx="1809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8" name="517 Imagen" descr="Falta Actualizar Información de Datos Familiares del Alumno"/>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106400" y="61131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142875</xdr:colOff>
      <xdr:row>0</xdr:row>
      <xdr:rowOff>142875</xdr:rowOff>
    </xdr:to>
    <xdr:pic>
      <xdr:nvPicPr>
        <xdr:cNvPr id="519" name="518 Imagen" descr="retirar">
          <a:hlinkClick xmlns:r="http://schemas.openxmlformats.org/officeDocument/2006/relationships" r:id=""/>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677900" y="6113145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CH79"/>
  <sheetViews>
    <sheetView topLeftCell="A7" zoomScale="80" zoomScaleNormal="80" workbookViewId="0">
      <selection activeCell="B39" sqref="B39:D39"/>
    </sheetView>
  </sheetViews>
  <sheetFormatPr baseColWidth="10" defaultRowHeight="15" x14ac:dyDescent="0.25"/>
  <cols>
    <col min="1" max="1" width="3.42578125" bestFit="1" customWidth="1"/>
    <col min="2" max="2" width="16" customWidth="1"/>
    <col min="3" max="3" width="22.140625" customWidth="1"/>
    <col min="4" max="4" width="20.140625" customWidth="1"/>
    <col min="5" max="5" width="14.28515625" hidden="1" customWidth="1"/>
    <col min="6" max="6" width="4.5703125" customWidth="1"/>
    <col min="7" max="11" width="3.85546875" customWidth="1"/>
    <col min="12" max="12" width="3.85546875" style="69" customWidth="1"/>
    <col min="13" max="15" width="3.85546875" customWidth="1"/>
    <col min="16" max="16" width="4.7109375" customWidth="1"/>
    <col min="17" max="18" width="4.140625" bestFit="1" customWidth="1"/>
    <col min="19" max="23" width="4.140625" style="68" customWidth="1"/>
    <col min="24" max="24" width="4.85546875" style="69" customWidth="1"/>
    <col min="25" max="25" width="7" customWidth="1"/>
    <col min="26" max="26" width="7.140625" style="40" customWidth="1"/>
    <col min="27" max="27" width="6.42578125" customWidth="1"/>
    <col min="28" max="30" width="4.140625" customWidth="1"/>
    <col min="31" max="31" width="11.42578125" style="21" customWidth="1"/>
    <col min="32" max="32" width="5.85546875" style="21" hidden="1" customWidth="1"/>
    <col min="33" max="36" width="5.140625" style="21" hidden="1" customWidth="1"/>
    <col min="37" max="37" width="5.140625" style="71" hidden="1" customWidth="1"/>
    <col min="38" max="43" width="5.140625" style="21" hidden="1" customWidth="1"/>
    <col min="44" max="44" width="5.140625" style="71" hidden="1" customWidth="1"/>
    <col min="45" max="45" width="5.140625" style="21" hidden="1" customWidth="1"/>
    <col min="46" max="46" width="5.5703125" style="21" hidden="1" customWidth="1"/>
    <col min="47" max="60" width="5.140625" style="21" hidden="1" customWidth="1"/>
    <col min="61" max="61" width="5.140625" style="20" hidden="1" customWidth="1"/>
    <col min="62" max="73" width="5.140625" hidden="1" customWidth="1"/>
    <col min="74" max="74" width="5" customWidth="1"/>
    <col min="75" max="86" width="5.140625" customWidth="1"/>
  </cols>
  <sheetData>
    <row r="1" spans="1:86" x14ac:dyDescent="0.25">
      <c r="A1" s="106" t="s">
        <v>94</v>
      </c>
      <c r="B1" s="107"/>
      <c r="C1" s="107"/>
      <c r="D1" s="107"/>
      <c r="E1" s="107"/>
      <c r="F1" s="107"/>
      <c r="G1" s="107"/>
      <c r="H1" s="107"/>
    </row>
    <row r="2" spans="1:86" x14ac:dyDescent="0.25">
      <c r="A2" s="106" t="s">
        <v>107</v>
      </c>
      <c r="B2" s="107"/>
      <c r="C2" s="107"/>
      <c r="D2" s="107"/>
      <c r="E2" s="107"/>
      <c r="F2" s="107"/>
      <c r="G2" s="107"/>
      <c r="H2" s="107"/>
    </row>
    <row r="4" spans="1:86" ht="15" customHeight="1" x14ac:dyDescent="0.25">
      <c r="A4" s="108" t="s">
        <v>0</v>
      </c>
      <c r="B4" s="108"/>
      <c r="C4" s="108"/>
      <c r="D4" s="108"/>
      <c r="E4" s="108"/>
      <c r="F4" s="108"/>
      <c r="G4" s="108"/>
      <c r="H4" s="108"/>
      <c r="I4" s="108"/>
    </row>
    <row r="5" spans="1:86" x14ac:dyDescent="0.25">
      <c r="A5" s="108"/>
      <c r="B5" s="108"/>
      <c r="C5" s="108"/>
      <c r="D5" s="108"/>
      <c r="E5" s="108"/>
      <c r="F5" s="108"/>
      <c r="G5" s="108"/>
      <c r="H5" s="108"/>
      <c r="I5" s="108"/>
      <c r="AS5" s="101" t="s">
        <v>40</v>
      </c>
      <c r="AT5" s="102"/>
      <c r="AU5" s="37">
        <v>1</v>
      </c>
      <c r="AV5" s="37">
        <v>2</v>
      </c>
      <c r="AW5" s="37">
        <v>3</v>
      </c>
      <c r="AX5" s="37">
        <v>4</v>
      </c>
      <c r="AY5" s="37">
        <v>5</v>
      </c>
      <c r="AZ5" s="37">
        <v>6</v>
      </c>
      <c r="BA5" s="37">
        <v>7</v>
      </c>
      <c r="BB5" s="37">
        <v>8</v>
      </c>
      <c r="BC5" s="37">
        <v>9</v>
      </c>
      <c r="BD5" s="37">
        <v>10</v>
      </c>
      <c r="BE5" s="37">
        <v>11</v>
      </c>
      <c r="BF5" s="37">
        <v>12</v>
      </c>
      <c r="BG5" s="37">
        <v>13</v>
      </c>
      <c r="BH5" s="37">
        <v>14</v>
      </c>
      <c r="BI5" s="37">
        <v>15</v>
      </c>
      <c r="BJ5" s="37">
        <v>16</v>
      </c>
      <c r="BK5" s="37">
        <v>17</v>
      </c>
      <c r="BL5" s="37">
        <v>18</v>
      </c>
      <c r="BM5" s="37">
        <v>19</v>
      </c>
      <c r="BN5" s="37"/>
      <c r="BO5" s="37"/>
      <c r="BP5" s="37"/>
      <c r="BQ5" s="37"/>
      <c r="BR5" s="37"/>
      <c r="BS5" s="37"/>
      <c r="BT5" s="37"/>
      <c r="BU5" s="54"/>
      <c r="BV5" s="54"/>
      <c r="BW5" s="54"/>
      <c r="BX5" s="54"/>
      <c r="BY5" s="54"/>
      <c r="BZ5" s="54"/>
      <c r="CA5" s="54"/>
      <c r="CB5" s="54"/>
      <c r="CC5" s="54"/>
      <c r="CD5" s="54"/>
      <c r="CE5" s="54"/>
      <c r="CF5" s="54"/>
      <c r="CG5" s="54"/>
      <c r="CH5" s="54"/>
    </row>
    <row r="6" spans="1:86" x14ac:dyDescent="0.25">
      <c r="A6" s="108"/>
      <c r="B6" s="108"/>
      <c r="C6" s="108"/>
      <c r="D6" s="108"/>
      <c r="E6" s="108"/>
      <c r="F6" s="108"/>
      <c r="G6" s="108"/>
      <c r="H6" s="108"/>
      <c r="I6" s="108"/>
      <c r="AU6" s="37"/>
      <c r="AV6" s="37"/>
      <c r="AW6" s="37"/>
      <c r="AX6" s="37"/>
      <c r="AY6" s="37"/>
      <c r="AZ6" s="37"/>
      <c r="BA6" s="37"/>
      <c r="BB6" s="37"/>
      <c r="BC6" s="37"/>
      <c r="BD6" s="37"/>
      <c r="BE6" s="37"/>
      <c r="BF6" s="37"/>
      <c r="BG6" s="37"/>
      <c r="BH6" s="37"/>
      <c r="BI6" s="38"/>
      <c r="BJ6" s="4"/>
      <c r="BK6" s="4"/>
      <c r="BL6" s="4"/>
      <c r="BM6" s="4"/>
      <c r="BN6" s="4"/>
      <c r="BO6" s="4"/>
      <c r="BP6" s="4"/>
      <c r="BQ6" s="4"/>
      <c r="BR6" s="4"/>
      <c r="BS6" s="4"/>
      <c r="BT6" s="4"/>
      <c r="BU6" s="5"/>
      <c r="BV6" s="5"/>
      <c r="BW6" s="5"/>
      <c r="BX6" s="5"/>
      <c r="BY6" s="5"/>
      <c r="BZ6" s="5"/>
      <c r="CA6" s="5"/>
      <c r="CB6" s="5"/>
      <c r="CC6" s="5"/>
      <c r="CD6" s="5"/>
      <c r="CE6" s="5"/>
      <c r="CF6" s="5"/>
      <c r="CG6" s="5"/>
      <c r="CH6" s="5"/>
    </row>
    <row r="7" spans="1:86" x14ac:dyDescent="0.25">
      <c r="A7" s="108"/>
      <c r="B7" s="108"/>
      <c r="C7" s="108"/>
      <c r="D7" s="108"/>
      <c r="E7" s="108"/>
      <c r="F7" s="108"/>
      <c r="G7" s="108"/>
      <c r="H7" s="108"/>
      <c r="I7" s="108"/>
      <c r="AU7" s="44" t="s">
        <v>64</v>
      </c>
      <c r="AV7" s="45" t="s">
        <v>8</v>
      </c>
      <c r="AW7" s="45"/>
      <c r="AX7" s="45"/>
      <c r="AY7" s="45"/>
      <c r="AZ7" s="45"/>
      <c r="BA7" s="45" t="s">
        <v>28</v>
      </c>
      <c r="BB7" s="45" t="s">
        <v>8</v>
      </c>
      <c r="BC7" s="45" t="s">
        <v>64</v>
      </c>
      <c r="BD7" s="45" t="s">
        <v>64</v>
      </c>
      <c r="BE7" s="45" t="s">
        <v>45</v>
      </c>
      <c r="BF7" s="45" t="s">
        <v>8</v>
      </c>
      <c r="BG7" s="45" t="s">
        <v>8</v>
      </c>
      <c r="BH7" s="45" t="s">
        <v>8</v>
      </c>
      <c r="BI7" s="45" t="s">
        <v>45</v>
      </c>
      <c r="BJ7" s="45" t="s">
        <v>28</v>
      </c>
      <c r="BK7" s="45" t="s">
        <v>8</v>
      </c>
      <c r="BL7" s="45"/>
      <c r="BM7" s="45"/>
      <c r="BN7" s="45"/>
      <c r="BO7" s="37"/>
      <c r="BP7" s="37"/>
      <c r="BQ7" s="37"/>
      <c r="BR7" s="37"/>
      <c r="BS7" s="37"/>
      <c r="BT7" s="37"/>
      <c r="BU7" s="54"/>
      <c r="BV7" s="54"/>
      <c r="BW7" s="54"/>
      <c r="BX7" s="54"/>
      <c r="BY7" s="54"/>
      <c r="BZ7" s="54"/>
      <c r="CA7" s="54"/>
      <c r="CB7" s="54"/>
      <c r="CC7" s="54"/>
      <c r="CD7" s="54"/>
      <c r="CE7" s="54"/>
      <c r="CF7" s="54"/>
      <c r="CG7" s="54"/>
      <c r="CH7" s="54"/>
    </row>
    <row r="8" spans="1:86" x14ac:dyDescent="0.25">
      <c r="A8" s="1"/>
      <c r="B8" s="1"/>
      <c r="C8" s="1"/>
      <c r="D8" s="1"/>
      <c r="E8" s="1"/>
      <c r="F8" s="1"/>
      <c r="G8" s="1"/>
      <c r="H8" s="1"/>
      <c r="BJ8" s="21"/>
      <c r="BK8" s="21"/>
      <c r="BL8" s="21"/>
      <c r="BM8" s="21"/>
      <c r="BN8" s="21"/>
      <c r="BO8" s="21"/>
      <c r="BP8" s="21"/>
      <c r="BQ8" s="21"/>
    </row>
    <row r="9" spans="1:86" x14ac:dyDescent="0.25">
      <c r="A9" s="109" t="s">
        <v>1</v>
      </c>
      <c r="B9" s="109"/>
      <c r="C9" s="2" t="s">
        <v>2</v>
      </c>
      <c r="D9" s="2" t="s">
        <v>3</v>
      </c>
      <c r="E9" s="110" t="s">
        <v>4</v>
      </c>
      <c r="F9" s="110"/>
      <c r="G9" s="110"/>
      <c r="H9" s="110"/>
    </row>
    <row r="10" spans="1:86" x14ac:dyDescent="0.25">
      <c r="A10" s="28"/>
      <c r="B10" s="28"/>
      <c r="C10" s="163"/>
      <c r="D10" s="164" t="s">
        <v>129</v>
      </c>
      <c r="E10" s="165" t="s">
        <v>130</v>
      </c>
      <c r="F10" s="165"/>
      <c r="G10" s="165"/>
      <c r="H10" s="166"/>
    </row>
    <row r="11" spans="1:86" ht="29.25" customHeight="1" x14ac:dyDescent="0.25">
      <c r="A11" s="109" t="s">
        <v>5</v>
      </c>
      <c r="B11" s="109"/>
      <c r="C11" s="112" t="s">
        <v>47</v>
      </c>
      <c r="D11" s="113"/>
      <c r="E11" s="113"/>
      <c r="F11" s="113"/>
      <c r="G11" s="113"/>
      <c r="H11" s="114"/>
      <c r="AF11" s="37">
        <v>1</v>
      </c>
      <c r="AG11" s="37">
        <v>2</v>
      </c>
      <c r="AH11" s="37">
        <v>3</v>
      </c>
      <c r="AI11" s="37">
        <v>4</v>
      </c>
      <c r="AJ11" s="37">
        <v>5</v>
      </c>
      <c r="AK11" s="72">
        <v>6</v>
      </c>
      <c r="AL11" s="37">
        <v>7</v>
      </c>
      <c r="AM11" s="37">
        <v>8</v>
      </c>
      <c r="AN11" s="37">
        <v>9</v>
      </c>
      <c r="AO11" s="37">
        <v>10</v>
      </c>
      <c r="AP11" s="37">
        <v>11</v>
      </c>
      <c r="AQ11" s="37">
        <v>12</v>
      </c>
      <c r="AR11" s="72">
        <v>13</v>
      </c>
      <c r="AS11" s="37">
        <v>14</v>
      </c>
      <c r="AT11" s="37">
        <v>15</v>
      </c>
      <c r="AU11" s="37">
        <v>16</v>
      </c>
      <c r="AV11" s="37">
        <v>17</v>
      </c>
      <c r="AW11" s="37">
        <v>18</v>
      </c>
      <c r="AX11" s="37">
        <v>19</v>
      </c>
      <c r="AY11" s="37"/>
      <c r="AZ11" s="37"/>
      <c r="BA11" s="37"/>
      <c r="BB11" s="37"/>
      <c r="BC11" s="37"/>
      <c r="BD11" s="37"/>
      <c r="BE11" s="37"/>
      <c r="BF11" s="37"/>
      <c r="BG11" s="37"/>
      <c r="BH11" s="37"/>
      <c r="BI11" s="37"/>
      <c r="BJ11" s="37"/>
      <c r="BK11" s="37"/>
      <c r="BL11" s="37"/>
      <c r="BM11" s="37"/>
      <c r="BN11" s="37"/>
      <c r="BO11" s="37"/>
      <c r="BP11" s="37"/>
      <c r="BQ11" s="37"/>
      <c r="BR11" s="37"/>
      <c r="BS11" s="37"/>
    </row>
    <row r="12" spans="1:86" ht="18.75" x14ac:dyDescent="0.25">
      <c r="A12" s="109" t="s">
        <v>6</v>
      </c>
      <c r="B12" s="109"/>
      <c r="C12" s="115" t="s">
        <v>106</v>
      </c>
      <c r="D12" s="115"/>
      <c r="E12" s="115"/>
      <c r="F12" s="115"/>
      <c r="G12" s="115"/>
      <c r="H12" s="115"/>
      <c r="L12" s="70"/>
      <c r="M12" s="60"/>
      <c r="N12" s="60"/>
      <c r="O12" s="60"/>
      <c r="P12" s="60"/>
      <c r="Q12" s="60"/>
      <c r="AF12" s="37">
        <f>SUM(AF18:AF63)</f>
        <v>1</v>
      </c>
      <c r="AG12" s="37">
        <f t="shared" ref="AG12:AW12" si="0">SUM(AG18:AG63)</f>
        <v>1</v>
      </c>
      <c r="AH12" s="37">
        <f t="shared" si="0"/>
        <v>2</v>
      </c>
      <c r="AI12" s="37">
        <f t="shared" si="0"/>
        <v>2</v>
      </c>
      <c r="AJ12" s="37">
        <f t="shared" si="0"/>
        <v>2</v>
      </c>
      <c r="AK12" s="72">
        <f t="shared" si="0"/>
        <v>2</v>
      </c>
      <c r="AL12" s="37">
        <f t="shared" si="0"/>
        <v>1</v>
      </c>
      <c r="AM12" s="37">
        <f t="shared" si="0"/>
        <v>1</v>
      </c>
      <c r="AN12" s="37">
        <f t="shared" si="0"/>
        <v>1</v>
      </c>
      <c r="AO12" s="37">
        <f t="shared" si="0"/>
        <v>1</v>
      </c>
      <c r="AP12" s="37">
        <f t="shared" si="0"/>
        <v>1</v>
      </c>
      <c r="AQ12" s="37">
        <f t="shared" si="0"/>
        <v>1</v>
      </c>
      <c r="AR12" s="72">
        <f t="shared" si="0"/>
        <v>1</v>
      </c>
      <c r="AS12" s="72">
        <f t="shared" si="0"/>
        <v>1</v>
      </c>
      <c r="AT12" s="72">
        <f t="shared" si="0"/>
        <v>1</v>
      </c>
      <c r="AU12" s="72">
        <f t="shared" si="0"/>
        <v>1</v>
      </c>
      <c r="AV12" s="72">
        <f t="shared" si="0"/>
        <v>1</v>
      </c>
      <c r="AW12" s="72">
        <f t="shared" si="0"/>
        <v>6</v>
      </c>
      <c r="AX12" s="72"/>
      <c r="AY12" s="72"/>
      <c r="AZ12" s="72"/>
      <c r="BA12" s="72"/>
      <c r="BB12" s="72"/>
      <c r="BC12" s="72"/>
      <c r="BD12" s="72"/>
      <c r="BE12" s="37"/>
      <c r="BF12" s="37"/>
      <c r="BG12" s="37"/>
      <c r="BH12" s="37"/>
      <c r="BI12" s="37"/>
      <c r="BJ12" s="37"/>
      <c r="BK12" s="37"/>
      <c r="BL12" s="37"/>
      <c r="BM12" s="37"/>
      <c r="BN12" s="37"/>
      <c r="BO12" s="37"/>
      <c r="BP12" s="37"/>
      <c r="BQ12" s="37"/>
      <c r="BR12" s="37"/>
      <c r="BS12" s="37"/>
    </row>
    <row r="13" spans="1:86" x14ac:dyDescent="0.25">
      <c r="A13" s="116" t="s">
        <v>7</v>
      </c>
      <c r="B13" s="117"/>
      <c r="C13" s="118"/>
      <c r="D13" s="118"/>
      <c r="E13" s="118"/>
      <c r="F13" s="118"/>
      <c r="G13" s="118"/>
      <c r="H13" s="118"/>
      <c r="L13" s="24"/>
      <c r="M13" s="5"/>
      <c r="N13" s="5"/>
      <c r="O13" s="5"/>
      <c r="P13" s="5"/>
      <c r="Q13" s="5"/>
    </row>
    <row r="14" spans="1:86" ht="15.75" thickBot="1" x14ac:dyDescent="0.3">
      <c r="AF14" s="49"/>
      <c r="AG14" s="49"/>
      <c r="AH14" s="49"/>
      <c r="AI14" s="49"/>
      <c r="AJ14" s="49"/>
      <c r="AK14" s="73"/>
      <c r="AL14" s="49"/>
      <c r="AM14" s="49"/>
      <c r="AN14" s="49"/>
    </row>
    <row r="15" spans="1:86" ht="15.75" thickBot="1" x14ac:dyDescent="0.3">
      <c r="D15" s="111" t="s">
        <v>27</v>
      </c>
      <c r="E15" s="111"/>
      <c r="F15" s="88">
        <f>COUNTIF(F18:F63,"P")</f>
        <v>1</v>
      </c>
    </row>
    <row r="16" spans="1:86" ht="15.75" thickBot="1" x14ac:dyDescent="0.3"/>
    <row r="17" spans="1:74" ht="30.75" thickBot="1" x14ac:dyDescent="0.3">
      <c r="A17" s="3" t="s">
        <v>9</v>
      </c>
      <c r="B17" s="3" t="s">
        <v>10</v>
      </c>
      <c r="C17" s="3" t="s">
        <v>11</v>
      </c>
      <c r="D17" s="3" t="s">
        <v>12</v>
      </c>
      <c r="E17" s="55" t="s">
        <v>13</v>
      </c>
      <c r="F17" s="58" t="s">
        <v>54</v>
      </c>
      <c r="G17" s="74" t="s">
        <v>14</v>
      </c>
      <c r="H17" s="75" t="s">
        <v>15</v>
      </c>
      <c r="I17" s="94" t="s">
        <v>16</v>
      </c>
      <c r="J17" s="94" t="s">
        <v>17</v>
      </c>
      <c r="K17" s="94" t="s">
        <v>18</v>
      </c>
      <c r="L17" s="94" t="s">
        <v>19</v>
      </c>
      <c r="M17" s="75" t="s">
        <v>20</v>
      </c>
      <c r="N17" s="75" t="s">
        <v>21</v>
      </c>
      <c r="O17" s="75" t="s">
        <v>22</v>
      </c>
      <c r="P17" s="75" t="s">
        <v>23</v>
      </c>
      <c r="Q17" s="75" t="s">
        <v>24</v>
      </c>
      <c r="R17" s="75" t="s">
        <v>25</v>
      </c>
      <c r="S17" s="76" t="s">
        <v>26</v>
      </c>
      <c r="T17" s="76" t="s">
        <v>58</v>
      </c>
      <c r="U17" s="76" t="s">
        <v>59</v>
      </c>
      <c r="V17" s="76" t="s">
        <v>60</v>
      </c>
      <c r="W17" s="76" t="s">
        <v>61</v>
      </c>
      <c r="X17" s="95" t="s">
        <v>62</v>
      </c>
      <c r="Y17" s="63" t="s">
        <v>48</v>
      </c>
      <c r="Z17" s="64" t="s">
        <v>49</v>
      </c>
      <c r="AA17" s="65" t="s">
        <v>50</v>
      </c>
      <c r="AB17" s="23"/>
      <c r="AC17" s="23"/>
      <c r="AD17" s="23"/>
    </row>
    <row r="18" spans="1:74" ht="15.75" x14ac:dyDescent="0.25">
      <c r="A18" s="4">
        <v>1</v>
      </c>
      <c r="B18" s="103" t="s">
        <v>65</v>
      </c>
      <c r="C18" s="104" t="s">
        <v>65</v>
      </c>
      <c r="D18" s="105" t="s">
        <v>65</v>
      </c>
      <c r="E18" s="56"/>
      <c r="F18" s="84" t="s">
        <v>56</v>
      </c>
      <c r="G18" s="77" t="s">
        <v>64</v>
      </c>
      <c r="H18" s="78" t="s">
        <v>8</v>
      </c>
      <c r="I18" s="98">
        <v>2</v>
      </c>
      <c r="J18" s="98">
        <v>2</v>
      </c>
      <c r="K18" s="98">
        <v>2</v>
      </c>
      <c r="L18" s="98">
        <v>2</v>
      </c>
      <c r="M18" s="78" t="s">
        <v>28</v>
      </c>
      <c r="N18" s="78" t="s">
        <v>8</v>
      </c>
      <c r="O18" s="78" t="s">
        <v>64</v>
      </c>
      <c r="P18" s="78" t="s">
        <v>64</v>
      </c>
      <c r="Q18" s="78" t="s">
        <v>45</v>
      </c>
      <c r="R18" s="78" t="s">
        <v>8</v>
      </c>
      <c r="S18" s="78" t="s">
        <v>8</v>
      </c>
      <c r="T18" s="78" t="s">
        <v>8</v>
      </c>
      <c r="U18" s="78" t="s">
        <v>45</v>
      </c>
      <c r="V18" s="78" t="s">
        <v>28</v>
      </c>
      <c r="W18" s="78" t="s">
        <v>8</v>
      </c>
      <c r="X18" s="98">
        <v>6</v>
      </c>
      <c r="Y18" s="42">
        <f>SUM(AF18:BE18)</f>
        <v>27</v>
      </c>
      <c r="Z18" s="43">
        <f t="shared" ref="Z18:Z63" si="1">Y18/B$71</f>
        <v>1</v>
      </c>
      <c r="AA18" s="61">
        <f>IF(Y18&gt;=B$72,0.2778*Y18-0.5,0.1235*Y18+2)</f>
        <v>7.0005999999999995</v>
      </c>
      <c r="AB18" s="5"/>
      <c r="AC18" s="5"/>
      <c r="AD18" s="5"/>
      <c r="AE18" s="22"/>
      <c r="AF18" s="21">
        <f>IF(G18=AU$7,1,0)</f>
        <v>1</v>
      </c>
      <c r="AG18" s="21">
        <f>IF(H18=AV$7,1,0)</f>
        <v>1</v>
      </c>
      <c r="AH18" s="21">
        <f>I18</f>
        <v>2</v>
      </c>
      <c r="AI18" s="21">
        <f>J18</f>
        <v>2</v>
      </c>
      <c r="AJ18" s="21">
        <f>K18</f>
        <v>2</v>
      </c>
      <c r="AK18" s="21">
        <f>L18</f>
        <v>2</v>
      </c>
      <c r="AL18" s="21">
        <f>IF(M18=BA$7,1,0)</f>
        <v>1</v>
      </c>
      <c r="AM18" s="21">
        <f t="shared" ref="AM18:AV18" si="2">IF(N18=BB$7,1,0)</f>
        <v>1</v>
      </c>
      <c r="AN18" s="21">
        <f t="shared" si="2"/>
        <v>1</v>
      </c>
      <c r="AO18" s="21">
        <f t="shared" si="2"/>
        <v>1</v>
      </c>
      <c r="AP18" s="21">
        <f t="shared" si="2"/>
        <v>1</v>
      </c>
      <c r="AQ18" s="21">
        <f t="shared" si="2"/>
        <v>1</v>
      </c>
      <c r="AR18" s="21">
        <f t="shared" si="2"/>
        <v>1</v>
      </c>
      <c r="AS18" s="21">
        <f t="shared" si="2"/>
        <v>1</v>
      </c>
      <c r="AT18" s="21">
        <f t="shared" si="2"/>
        <v>1</v>
      </c>
      <c r="AU18" s="21">
        <f t="shared" si="2"/>
        <v>1</v>
      </c>
      <c r="AV18" s="21">
        <f t="shared" si="2"/>
        <v>1</v>
      </c>
      <c r="AW18" s="21">
        <f>X18</f>
        <v>6</v>
      </c>
      <c r="BI18" s="21"/>
      <c r="BJ18" s="21"/>
      <c r="BK18" s="21"/>
      <c r="BL18" s="21"/>
      <c r="BM18" s="21"/>
      <c r="BN18" s="21"/>
      <c r="BO18" s="21"/>
      <c r="BP18" s="21"/>
      <c r="BQ18" s="21"/>
      <c r="BR18" s="21"/>
      <c r="BS18" s="21"/>
      <c r="BU18" s="21"/>
      <c r="BV18" s="40"/>
    </row>
    <row r="19" spans="1:74" ht="15.75" x14ac:dyDescent="0.25">
      <c r="A19" s="4">
        <v>2</v>
      </c>
      <c r="B19" s="103" t="s">
        <v>66</v>
      </c>
      <c r="C19" s="104" t="s">
        <v>66</v>
      </c>
      <c r="D19" s="105" t="s">
        <v>66</v>
      </c>
      <c r="E19" s="56"/>
      <c r="F19" s="84"/>
      <c r="G19" s="79"/>
      <c r="H19" s="80"/>
      <c r="I19" s="99"/>
      <c r="J19" s="99"/>
      <c r="K19" s="99"/>
      <c r="L19" s="99"/>
      <c r="M19" s="80"/>
      <c r="N19" s="80"/>
      <c r="O19" s="80"/>
      <c r="P19" s="80"/>
      <c r="Q19" s="80"/>
      <c r="R19" s="80"/>
      <c r="S19" s="80"/>
      <c r="T19" s="80"/>
      <c r="U19" s="80"/>
      <c r="V19" s="80"/>
      <c r="W19" s="80"/>
      <c r="X19" s="99"/>
      <c r="Y19" s="42">
        <f t="shared" ref="Y19:Y63" si="3">SUM(AF19:BE19)</f>
        <v>0</v>
      </c>
      <c r="Z19" s="43">
        <f t="shared" si="1"/>
        <v>0</v>
      </c>
      <c r="AA19" s="61">
        <f t="shared" ref="AA19:AA63" si="4">IF(Y19&gt;=B$72,0.2778*Y19-0.5,0.1235*Y19+2)</f>
        <v>2</v>
      </c>
      <c r="AB19" s="5"/>
      <c r="AC19" s="5"/>
      <c r="AD19" s="5"/>
      <c r="AF19" s="21">
        <f t="shared" ref="AF19:AF63" si="5">IF(G19=AU$7,1,0)</f>
        <v>0</v>
      </c>
      <c r="AG19" s="21">
        <f t="shared" ref="AG19:AG63" si="6">IF(H19=AV$7,1,0)</f>
        <v>0</v>
      </c>
      <c r="AH19" s="21">
        <f t="shared" ref="AH19:AH63" si="7">I19</f>
        <v>0</v>
      </c>
      <c r="AI19" s="21">
        <f t="shared" ref="AI19:AI63" si="8">J19</f>
        <v>0</v>
      </c>
      <c r="AJ19" s="21">
        <f t="shared" ref="AJ19:AJ63" si="9">K19</f>
        <v>0</v>
      </c>
      <c r="AK19" s="21">
        <f t="shared" ref="AK19:AK63" si="10">L19</f>
        <v>0</v>
      </c>
      <c r="AL19" s="21">
        <f t="shared" ref="AL19:AL63" si="11">IF(M19=BA$7,1,0)</f>
        <v>0</v>
      </c>
      <c r="AM19" s="21">
        <f t="shared" ref="AM19:AM63" si="12">IF(N19=BB$7,1,0)</f>
        <v>0</v>
      </c>
      <c r="AN19" s="21">
        <f t="shared" ref="AN19:AN63" si="13">IF(O19=BC$7,1,0)</f>
        <v>0</v>
      </c>
      <c r="AO19" s="21">
        <f t="shared" ref="AO19:AO63" si="14">IF(P19=BD$7,1,0)</f>
        <v>0</v>
      </c>
      <c r="AP19" s="21">
        <f t="shared" ref="AP19:AP63" si="15">IF(Q19=BE$7,1,0)</f>
        <v>0</v>
      </c>
      <c r="AQ19" s="21">
        <f t="shared" ref="AQ19:AQ63" si="16">IF(R19=BF$7,1,0)</f>
        <v>0</v>
      </c>
      <c r="AR19" s="21">
        <f t="shared" ref="AR19:AR63" si="17">IF(S19=BG$7,1,0)</f>
        <v>0</v>
      </c>
      <c r="AS19" s="21">
        <f t="shared" ref="AS19:AS63" si="18">IF(T19=BH$7,1,0)</f>
        <v>0</v>
      </c>
      <c r="AT19" s="21">
        <f t="shared" ref="AT19:AT63" si="19">IF(U19=BI$7,1,0)</f>
        <v>0</v>
      </c>
      <c r="AU19" s="21">
        <f t="shared" ref="AU19:AU63" si="20">IF(V19=BJ$7,1,0)</f>
        <v>0</v>
      </c>
      <c r="AV19" s="21">
        <f t="shared" ref="AV19:AV63" si="21">IF(W19=BK$7,1,0)</f>
        <v>0</v>
      </c>
      <c r="AW19" s="21">
        <f t="shared" ref="AW19:AW63" si="22">X19</f>
        <v>0</v>
      </c>
      <c r="BI19" s="21"/>
      <c r="BJ19" s="21"/>
      <c r="BK19" s="21"/>
      <c r="BL19" s="21"/>
      <c r="BM19" s="21"/>
      <c r="BN19" s="21"/>
      <c r="BO19" s="21"/>
      <c r="BP19" s="21"/>
      <c r="BQ19" s="21"/>
      <c r="BR19" s="21"/>
      <c r="BS19" s="21"/>
      <c r="BU19" s="21"/>
      <c r="BV19" s="40"/>
    </row>
    <row r="20" spans="1:74" ht="15.75" x14ac:dyDescent="0.25">
      <c r="A20" s="4">
        <v>3</v>
      </c>
      <c r="B20" s="103" t="s">
        <v>67</v>
      </c>
      <c r="C20" s="104" t="s">
        <v>67</v>
      </c>
      <c r="D20" s="105" t="s">
        <v>67</v>
      </c>
      <c r="E20" s="56"/>
      <c r="F20" s="84"/>
      <c r="G20" s="79"/>
      <c r="H20" s="80"/>
      <c r="I20" s="99"/>
      <c r="J20" s="99"/>
      <c r="K20" s="99"/>
      <c r="L20" s="99"/>
      <c r="M20" s="80"/>
      <c r="N20" s="80"/>
      <c r="O20" s="80"/>
      <c r="P20" s="80"/>
      <c r="Q20" s="80"/>
      <c r="R20" s="80"/>
      <c r="S20" s="80"/>
      <c r="T20" s="80"/>
      <c r="U20" s="80"/>
      <c r="V20" s="80"/>
      <c r="W20" s="80"/>
      <c r="X20" s="99"/>
      <c r="Y20" s="42">
        <f t="shared" si="3"/>
        <v>0</v>
      </c>
      <c r="Z20" s="43">
        <f t="shared" si="1"/>
        <v>0</v>
      </c>
      <c r="AA20" s="61">
        <f t="shared" si="4"/>
        <v>2</v>
      </c>
      <c r="AB20" s="5"/>
      <c r="AC20" s="5"/>
      <c r="AD20" s="5"/>
      <c r="AF20" s="21">
        <f t="shared" si="5"/>
        <v>0</v>
      </c>
      <c r="AG20" s="21">
        <f t="shared" si="6"/>
        <v>0</v>
      </c>
      <c r="AH20" s="21">
        <f t="shared" si="7"/>
        <v>0</v>
      </c>
      <c r="AI20" s="21">
        <f t="shared" si="8"/>
        <v>0</v>
      </c>
      <c r="AJ20" s="21">
        <f t="shared" si="9"/>
        <v>0</v>
      </c>
      <c r="AK20" s="21">
        <f t="shared" si="10"/>
        <v>0</v>
      </c>
      <c r="AL20" s="21">
        <f t="shared" si="11"/>
        <v>0</v>
      </c>
      <c r="AM20" s="21">
        <f t="shared" si="12"/>
        <v>0</v>
      </c>
      <c r="AN20" s="21">
        <f t="shared" si="13"/>
        <v>0</v>
      </c>
      <c r="AO20" s="21">
        <f t="shared" si="14"/>
        <v>0</v>
      </c>
      <c r="AP20" s="21">
        <f t="shared" si="15"/>
        <v>0</v>
      </c>
      <c r="AQ20" s="21">
        <f t="shared" si="16"/>
        <v>0</v>
      </c>
      <c r="AR20" s="21">
        <f t="shared" si="17"/>
        <v>0</v>
      </c>
      <c r="AS20" s="21">
        <f t="shared" si="18"/>
        <v>0</v>
      </c>
      <c r="AT20" s="21">
        <f t="shared" si="19"/>
        <v>0</v>
      </c>
      <c r="AU20" s="21">
        <f t="shared" si="20"/>
        <v>0</v>
      </c>
      <c r="AV20" s="21">
        <f t="shared" si="21"/>
        <v>0</v>
      </c>
      <c r="AW20" s="21">
        <f t="shared" si="22"/>
        <v>0</v>
      </c>
      <c r="BI20" s="21"/>
      <c r="BJ20" s="21"/>
      <c r="BK20" s="21"/>
      <c r="BL20" s="21"/>
      <c r="BM20" s="21"/>
      <c r="BN20" s="21"/>
      <c r="BO20" s="21"/>
      <c r="BP20" s="21"/>
      <c r="BQ20" s="21"/>
      <c r="BR20" s="21"/>
      <c r="BS20" s="21"/>
      <c r="BU20" s="21"/>
      <c r="BV20" s="40"/>
    </row>
    <row r="21" spans="1:74" ht="15.75" x14ac:dyDescent="0.25">
      <c r="A21" s="4">
        <v>4</v>
      </c>
      <c r="B21" s="103" t="s">
        <v>68</v>
      </c>
      <c r="C21" s="104" t="s">
        <v>68</v>
      </c>
      <c r="D21" s="105" t="s">
        <v>68</v>
      </c>
      <c r="E21" s="56"/>
      <c r="F21" s="84"/>
      <c r="G21" s="79"/>
      <c r="H21" s="80"/>
      <c r="I21" s="99"/>
      <c r="J21" s="99"/>
      <c r="K21" s="99"/>
      <c r="L21" s="99"/>
      <c r="M21" s="80"/>
      <c r="N21" s="80"/>
      <c r="O21" s="80"/>
      <c r="P21" s="80"/>
      <c r="Q21" s="80"/>
      <c r="R21" s="80"/>
      <c r="S21" s="80"/>
      <c r="T21" s="80"/>
      <c r="U21" s="80"/>
      <c r="V21" s="80"/>
      <c r="W21" s="80"/>
      <c r="X21" s="99"/>
      <c r="Y21" s="42">
        <f t="shared" si="3"/>
        <v>0</v>
      </c>
      <c r="Z21" s="43">
        <f t="shared" si="1"/>
        <v>0</v>
      </c>
      <c r="AA21" s="61">
        <f t="shared" si="4"/>
        <v>2</v>
      </c>
      <c r="AB21" s="5"/>
      <c r="AC21" s="5"/>
      <c r="AD21" s="5"/>
      <c r="AF21" s="21">
        <f t="shared" si="5"/>
        <v>0</v>
      </c>
      <c r="AG21" s="21">
        <f t="shared" si="6"/>
        <v>0</v>
      </c>
      <c r="AH21" s="21">
        <f t="shared" si="7"/>
        <v>0</v>
      </c>
      <c r="AI21" s="21">
        <f t="shared" si="8"/>
        <v>0</v>
      </c>
      <c r="AJ21" s="21">
        <f t="shared" si="9"/>
        <v>0</v>
      </c>
      <c r="AK21" s="21">
        <f t="shared" si="10"/>
        <v>0</v>
      </c>
      <c r="AL21" s="21">
        <f t="shared" si="11"/>
        <v>0</v>
      </c>
      <c r="AM21" s="21">
        <f t="shared" si="12"/>
        <v>0</v>
      </c>
      <c r="AN21" s="21">
        <f t="shared" si="13"/>
        <v>0</v>
      </c>
      <c r="AO21" s="21">
        <f t="shared" si="14"/>
        <v>0</v>
      </c>
      <c r="AP21" s="21">
        <f t="shared" si="15"/>
        <v>0</v>
      </c>
      <c r="AQ21" s="21">
        <f t="shared" si="16"/>
        <v>0</v>
      </c>
      <c r="AR21" s="21">
        <f t="shared" si="17"/>
        <v>0</v>
      </c>
      <c r="AS21" s="21">
        <f t="shared" si="18"/>
        <v>0</v>
      </c>
      <c r="AT21" s="21">
        <f t="shared" si="19"/>
        <v>0</v>
      </c>
      <c r="AU21" s="21">
        <f t="shared" si="20"/>
        <v>0</v>
      </c>
      <c r="AV21" s="21">
        <f t="shared" si="21"/>
        <v>0</v>
      </c>
      <c r="AW21" s="21">
        <f t="shared" si="22"/>
        <v>0</v>
      </c>
      <c r="BI21" s="21"/>
      <c r="BJ21" s="21"/>
      <c r="BK21" s="21"/>
      <c r="BL21" s="21"/>
      <c r="BM21" s="21"/>
      <c r="BN21" s="21"/>
      <c r="BO21" s="21"/>
      <c r="BP21" s="21"/>
      <c r="BQ21" s="21"/>
      <c r="BR21" s="21"/>
      <c r="BS21" s="21"/>
      <c r="BU21" s="21"/>
      <c r="BV21" s="40"/>
    </row>
    <row r="22" spans="1:74" ht="15.75" x14ac:dyDescent="0.25">
      <c r="A22" s="4">
        <v>5</v>
      </c>
      <c r="B22" s="103" t="s">
        <v>69</v>
      </c>
      <c r="C22" s="104" t="s">
        <v>69</v>
      </c>
      <c r="D22" s="105" t="s">
        <v>69</v>
      </c>
      <c r="E22" s="56"/>
      <c r="F22" s="84"/>
      <c r="G22" s="79"/>
      <c r="H22" s="80"/>
      <c r="I22" s="99"/>
      <c r="J22" s="99"/>
      <c r="K22" s="99"/>
      <c r="L22" s="99"/>
      <c r="M22" s="80"/>
      <c r="N22" s="80"/>
      <c r="O22" s="80"/>
      <c r="P22" s="80"/>
      <c r="Q22" s="80"/>
      <c r="R22" s="80"/>
      <c r="S22" s="80"/>
      <c r="T22" s="80"/>
      <c r="U22" s="80"/>
      <c r="V22" s="80"/>
      <c r="W22" s="80"/>
      <c r="X22" s="99"/>
      <c r="Y22" s="42">
        <f t="shared" si="3"/>
        <v>0</v>
      </c>
      <c r="Z22" s="43">
        <f t="shared" si="1"/>
        <v>0</v>
      </c>
      <c r="AA22" s="61">
        <f t="shared" si="4"/>
        <v>2</v>
      </c>
      <c r="AB22" s="5"/>
      <c r="AC22" s="5"/>
      <c r="AD22" s="5"/>
      <c r="AF22" s="21">
        <f t="shared" si="5"/>
        <v>0</v>
      </c>
      <c r="AG22" s="21">
        <f t="shared" si="6"/>
        <v>0</v>
      </c>
      <c r="AH22" s="21">
        <f t="shared" si="7"/>
        <v>0</v>
      </c>
      <c r="AI22" s="21">
        <f t="shared" si="8"/>
        <v>0</v>
      </c>
      <c r="AJ22" s="21">
        <f t="shared" si="9"/>
        <v>0</v>
      </c>
      <c r="AK22" s="21">
        <f t="shared" si="10"/>
        <v>0</v>
      </c>
      <c r="AL22" s="21">
        <f t="shared" si="11"/>
        <v>0</v>
      </c>
      <c r="AM22" s="21">
        <f t="shared" si="12"/>
        <v>0</v>
      </c>
      <c r="AN22" s="21">
        <f t="shared" si="13"/>
        <v>0</v>
      </c>
      <c r="AO22" s="21">
        <f t="shared" si="14"/>
        <v>0</v>
      </c>
      <c r="AP22" s="21">
        <f t="shared" si="15"/>
        <v>0</v>
      </c>
      <c r="AQ22" s="21">
        <f t="shared" si="16"/>
        <v>0</v>
      </c>
      <c r="AR22" s="21">
        <f t="shared" si="17"/>
        <v>0</v>
      </c>
      <c r="AS22" s="21">
        <f t="shared" si="18"/>
        <v>0</v>
      </c>
      <c r="AT22" s="21">
        <f t="shared" si="19"/>
        <v>0</v>
      </c>
      <c r="AU22" s="21">
        <f t="shared" si="20"/>
        <v>0</v>
      </c>
      <c r="AV22" s="21">
        <f t="shared" si="21"/>
        <v>0</v>
      </c>
      <c r="AW22" s="21">
        <f t="shared" si="22"/>
        <v>0</v>
      </c>
      <c r="BI22" s="21"/>
      <c r="BJ22" s="21"/>
      <c r="BK22" s="21"/>
      <c r="BL22" s="21"/>
      <c r="BM22" s="21"/>
      <c r="BN22" s="21"/>
      <c r="BO22" s="21"/>
      <c r="BP22" s="21"/>
      <c r="BQ22" s="21"/>
      <c r="BR22" s="21"/>
      <c r="BS22" s="21"/>
      <c r="BU22" s="21"/>
      <c r="BV22" s="40"/>
    </row>
    <row r="23" spans="1:74" ht="15.75" x14ac:dyDescent="0.25">
      <c r="A23" s="4">
        <v>6</v>
      </c>
      <c r="B23" s="103" t="s">
        <v>70</v>
      </c>
      <c r="C23" s="104" t="s">
        <v>70</v>
      </c>
      <c r="D23" s="105" t="s">
        <v>70</v>
      </c>
      <c r="E23" s="56"/>
      <c r="F23" s="84"/>
      <c r="G23" s="79"/>
      <c r="H23" s="80"/>
      <c r="I23" s="99"/>
      <c r="J23" s="99"/>
      <c r="K23" s="99"/>
      <c r="L23" s="99"/>
      <c r="M23" s="80"/>
      <c r="N23" s="80"/>
      <c r="O23" s="80"/>
      <c r="P23" s="80"/>
      <c r="Q23" s="80"/>
      <c r="R23" s="80"/>
      <c r="S23" s="80"/>
      <c r="T23" s="80"/>
      <c r="U23" s="80"/>
      <c r="V23" s="80"/>
      <c r="W23" s="80"/>
      <c r="X23" s="99"/>
      <c r="Y23" s="42">
        <f t="shared" si="3"/>
        <v>0</v>
      </c>
      <c r="Z23" s="43">
        <f t="shared" si="1"/>
        <v>0</v>
      </c>
      <c r="AA23" s="61">
        <f t="shared" si="4"/>
        <v>2</v>
      </c>
      <c r="AB23" s="5"/>
      <c r="AC23" s="5"/>
      <c r="AD23" s="5"/>
      <c r="AF23" s="21">
        <f t="shared" si="5"/>
        <v>0</v>
      </c>
      <c r="AG23" s="21">
        <f t="shared" si="6"/>
        <v>0</v>
      </c>
      <c r="AH23" s="21">
        <f t="shared" si="7"/>
        <v>0</v>
      </c>
      <c r="AI23" s="21">
        <f t="shared" si="8"/>
        <v>0</v>
      </c>
      <c r="AJ23" s="21">
        <f t="shared" si="9"/>
        <v>0</v>
      </c>
      <c r="AK23" s="21">
        <f t="shared" si="10"/>
        <v>0</v>
      </c>
      <c r="AL23" s="21">
        <f t="shared" si="11"/>
        <v>0</v>
      </c>
      <c r="AM23" s="21">
        <f t="shared" si="12"/>
        <v>0</v>
      </c>
      <c r="AN23" s="21">
        <f t="shared" si="13"/>
        <v>0</v>
      </c>
      <c r="AO23" s="21">
        <f t="shared" si="14"/>
        <v>0</v>
      </c>
      <c r="AP23" s="21">
        <f t="shared" si="15"/>
        <v>0</v>
      </c>
      <c r="AQ23" s="21">
        <f t="shared" si="16"/>
        <v>0</v>
      </c>
      <c r="AR23" s="21">
        <f t="shared" si="17"/>
        <v>0</v>
      </c>
      <c r="AS23" s="21">
        <f t="shared" si="18"/>
        <v>0</v>
      </c>
      <c r="AT23" s="21">
        <f t="shared" si="19"/>
        <v>0</v>
      </c>
      <c r="AU23" s="21">
        <f t="shared" si="20"/>
        <v>0</v>
      </c>
      <c r="AV23" s="21">
        <f t="shared" si="21"/>
        <v>0</v>
      </c>
      <c r="AW23" s="21">
        <f t="shared" si="22"/>
        <v>0</v>
      </c>
      <c r="BI23" s="21"/>
      <c r="BJ23" s="21"/>
      <c r="BK23" s="21"/>
      <c r="BL23" s="21"/>
      <c r="BM23" s="21"/>
      <c r="BN23" s="21"/>
      <c r="BO23" s="21"/>
      <c r="BP23" s="21"/>
      <c r="BQ23" s="21"/>
      <c r="BR23" s="21"/>
      <c r="BS23" s="21"/>
      <c r="BU23" s="21"/>
      <c r="BV23" s="40"/>
    </row>
    <row r="24" spans="1:74" ht="15.75" x14ac:dyDescent="0.25">
      <c r="A24" s="4">
        <v>7</v>
      </c>
      <c r="B24" s="103" t="s">
        <v>71</v>
      </c>
      <c r="C24" s="104" t="s">
        <v>71</v>
      </c>
      <c r="D24" s="105" t="s">
        <v>71</v>
      </c>
      <c r="E24" s="56"/>
      <c r="F24" s="84"/>
      <c r="G24" s="79"/>
      <c r="H24" s="80"/>
      <c r="I24" s="99"/>
      <c r="J24" s="99"/>
      <c r="K24" s="99"/>
      <c r="L24" s="99"/>
      <c r="M24" s="80"/>
      <c r="N24" s="80"/>
      <c r="O24" s="80"/>
      <c r="P24" s="80"/>
      <c r="Q24" s="80"/>
      <c r="R24" s="80"/>
      <c r="S24" s="80"/>
      <c r="T24" s="80"/>
      <c r="U24" s="80"/>
      <c r="V24" s="80"/>
      <c r="W24" s="80"/>
      <c r="X24" s="99"/>
      <c r="Y24" s="42">
        <f t="shared" si="3"/>
        <v>0</v>
      </c>
      <c r="Z24" s="43">
        <f t="shared" si="1"/>
        <v>0</v>
      </c>
      <c r="AA24" s="61">
        <f t="shared" si="4"/>
        <v>2</v>
      </c>
      <c r="AB24" s="5"/>
      <c r="AC24" s="5"/>
      <c r="AD24" s="5"/>
      <c r="AF24" s="21">
        <f t="shared" si="5"/>
        <v>0</v>
      </c>
      <c r="AG24" s="21">
        <f t="shared" si="6"/>
        <v>0</v>
      </c>
      <c r="AH24" s="21">
        <f t="shared" si="7"/>
        <v>0</v>
      </c>
      <c r="AI24" s="21">
        <f t="shared" si="8"/>
        <v>0</v>
      </c>
      <c r="AJ24" s="21">
        <f t="shared" si="9"/>
        <v>0</v>
      </c>
      <c r="AK24" s="21">
        <f t="shared" si="10"/>
        <v>0</v>
      </c>
      <c r="AL24" s="21">
        <f t="shared" si="11"/>
        <v>0</v>
      </c>
      <c r="AM24" s="21">
        <f t="shared" si="12"/>
        <v>0</v>
      </c>
      <c r="AN24" s="21">
        <f t="shared" si="13"/>
        <v>0</v>
      </c>
      <c r="AO24" s="21">
        <f t="shared" si="14"/>
        <v>0</v>
      </c>
      <c r="AP24" s="21">
        <f t="shared" si="15"/>
        <v>0</v>
      </c>
      <c r="AQ24" s="21">
        <f t="shared" si="16"/>
        <v>0</v>
      </c>
      <c r="AR24" s="21">
        <f t="shared" si="17"/>
        <v>0</v>
      </c>
      <c r="AS24" s="21">
        <f t="shared" si="18"/>
        <v>0</v>
      </c>
      <c r="AT24" s="21">
        <f t="shared" si="19"/>
        <v>0</v>
      </c>
      <c r="AU24" s="21">
        <f t="shared" si="20"/>
        <v>0</v>
      </c>
      <c r="AV24" s="21">
        <f t="shared" si="21"/>
        <v>0</v>
      </c>
      <c r="AW24" s="21">
        <f t="shared" si="22"/>
        <v>0</v>
      </c>
      <c r="BI24" s="21"/>
      <c r="BJ24" s="21"/>
      <c r="BK24" s="21"/>
      <c r="BL24" s="21"/>
      <c r="BM24" s="21"/>
      <c r="BN24" s="21"/>
      <c r="BO24" s="21"/>
      <c r="BP24" s="21"/>
      <c r="BQ24" s="21"/>
      <c r="BR24" s="21"/>
      <c r="BS24" s="21"/>
      <c r="BU24" s="21"/>
      <c r="BV24" s="40"/>
    </row>
    <row r="25" spans="1:74" ht="15.75" x14ac:dyDescent="0.25">
      <c r="A25" s="4">
        <v>8</v>
      </c>
      <c r="B25" s="103" t="s">
        <v>72</v>
      </c>
      <c r="C25" s="104" t="s">
        <v>72</v>
      </c>
      <c r="D25" s="105" t="s">
        <v>72</v>
      </c>
      <c r="E25" s="56"/>
      <c r="F25" s="84"/>
      <c r="G25" s="79"/>
      <c r="H25" s="80"/>
      <c r="I25" s="99"/>
      <c r="J25" s="99"/>
      <c r="K25" s="99"/>
      <c r="L25" s="99"/>
      <c r="M25" s="80"/>
      <c r="N25" s="80"/>
      <c r="O25" s="80"/>
      <c r="P25" s="80"/>
      <c r="Q25" s="80"/>
      <c r="R25" s="80"/>
      <c r="S25" s="80"/>
      <c r="T25" s="80"/>
      <c r="U25" s="80"/>
      <c r="V25" s="80"/>
      <c r="W25" s="80"/>
      <c r="X25" s="99"/>
      <c r="Y25" s="42">
        <f t="shared" si="3"/>
        <v>0</v>
      </c>
      <c r="Z25" s="43">
        <f t="shared" si="1"/>
        <v>0</v>
      </c>
      <c r="AA25" s="61">
        <f t="shared" si="4"/>
        <v>2</v>
      </c>
      <c r="AB25" s="5"/>
      <c r="AC25" s="5"/>
      <c r="AD25" s="5"/>
      <c r="AF25" s="21">
        <f t="shared" si="5"/>
        <v>0</v>
      </c>
      <c r="AG25" s="21">
        <f t="shared" si="6"/>
        <v>0</v>
      </c>
      <c r="AH25" s="21">
        <f t="shared" si="7"/>
        <v>0</v>
      </c>
      <c r="AI25" s="21">
        <f t="shared" si="8"/>
        <v>0</v>
      </c>
      <c r="AJ25" s="21">
        <f t="shared" si="9"/>
        <v>0</v>
      </c>
      <c r="AK25" s="21">
        <f t="shared" si="10"/>
        <v>0</v>
      </c>
      <c r="AL25" s="21">
        <f t="shared" si="11"/>
        <v>0</v>
      </c>
      <c r="AM25" s="21">
        <f t="shared" si="12"/>
        <v>0</v>
      </c>
      <c r="AN25" s="21">
        <f t="shared" si="13"/>
        <v>0</v>
      </c>
      <c r="AO25" s="21">
        <f t="shared" si="14"/>
        <v>0</v>
      </c>
      <c r="AP25" s="21">
        <f t="shared" si="15"/>
        <v>0</v>
      </c>
      <c r="AQ25" s="21">
        <f t="shared" si="16"/>
        <v>0</v>
      </c>
      <c r="AR25" s="21">
        <f t="shared" si="17"/>
        <v>0</v>
      </c>
      <c r="AS25" s="21">
        <f t="shared" si="18"/>
        <v>0</v>
      </c>
      <c r="AT25" s="21">
        <f t="shared" si="19"/>
        <v>0</v>
      </c>
      <c r="AU25" s="21">
        <f t="shared" si="20"/>
        <v>0</v>
      </c>
      <c r="AV25" s="21">
        <f t="shared" si="21"/>
        <v>0</v>
      </c>
      <c r="AW25" s="21">
        <f t="shared" si="22"/>
        <v>0</v>
      </c>
      <c r="BI25" s="21"/>
      <c r="BJ25" s="21"/>
      <c r="BK25" s="21"/>
      <c r="BL25" s="21"/>
      <c r="BM25" s="21"/>
      <c r="BN25" s="21"/>
      <c r="BO25" s="21"/>
      <c r="BP25" s="21"/>
      <c r="BQ25" s="21"/>
      <c r="BR25" s="21"/>
      <c r="BS25" s="21"/>
      <c r="BU25" s="21"/>
      <c r="BV25" s="40"/>
    </row>
    <row r="26" spans="1:74" ht="15.75" x14ac:dyDescent="0.25">
      <c r="A26" s="4">
        <v>9</v>
      </c>
      <c r="B26" s="103" t="s">
        <v>73</v>
      </c>
      <c r="C26" s="104" t="s">
        <v>73</v>
      </c>
      <c r="D26" s="105" t="s">
        <v>73</v>
      </c>
      <c r="E26" s="56"/>
      <c r="F26" s="85"/>
      <c r="G26" s="79"/>
      <c r="H26" s="80"/>
      <c r="I26" s="99"/>
      <c r="J26" s="99"/>
      <c r="K26" s="99"/>
      <c r="L26" s="99"/>
      <c r="M26" s="80"/>
      <c r="N26" s="80"/>
      <c r="O26" s="80"/>
      <c r="P26" s="80"/>
      <c r="Q26" s="80"/>
      <c r="R26" s="80"/>
      <c r="S26" s="80"/>
      <c r="T26" s="80"/>
      <c r="U26" s="80"/>
      <c r="V26" s="80"/>
      <c r="W26" s="80"/>
      <c r="X26" s="99"/>
      <c r="Y26" s="42">
        <f t="shared" si="3"/>
        <v>0</v>
      </c>
      <c r="Z26" s="43">
        <f t="shared" si="1"/>
        <v>0</v>
      </c>
      <c r="AA26" s="61">
        <f t="shared" si="4"/>
        <v>2</v>
      </c>
      <c r="AB26" s="5"/>
      <c r="AC26" s="5"/>
      <c r="AD26" s="5"/>
      <c r="AF26" s="21">
        <f t="shared" si="5"/>
        <v>0</v>
      </c>
      <c r="AG26" s="21">
        <f t="shared" si="6"/>
        <v>0</v>
      </c>
      <c r="AH26" s="21">
        <f t="shared" si="7"/>
        <v>0</v>
      </c>
      <c r="AI26" s="21">
        <f t="shared" si="8"/>
        <v>0</v>
      </c>
      <c r="AJ26" s="21">
        <f t="shared" si="9"/>
        <v>0</v>
      </c>
      <c r="AK26" s="21">
        <f t="shared" si="10"/>
        <v>0</v>
      </c>
      <c r="AL26" s="21">
        <f t="shared" si="11"/>
        <v>0</v>
      </c>
      <c r="AM26" s="21">
        <f t="shared" si="12"/>
        <v>0</v>
      </c>
      <c r="AN26" s="21">
        <f t="shared" si="13"/>
        <v>0</v>
      </c>
      <c r="AO26" s="21">
        <f t="shared" si="14"/>
        <v>0</v>
      </c>
      <c r="AP26" s="21">
        <f t="shared" si="15"/>
        <v>0</v>
      </c>
      <c r="AQ26" s="21">
        <f t="shared" si="16"/>
        <v>0</v>
      </c>
      <c r="AR26" s="21">
        <f t="shared" si="17"/>
        <v>0</v>
      </c>
      <c r="AS26" s="21">
        <f t="shared" si="18"/>
        <v>0</v>
      </c>
      <c r="AT26" s="21">
        <f t="shared" si="19"/>
        <v>0</v>
      </c>
      <c r="AU26" s="21">
        <f t="shared" si="20"/>
        <v>0</v>
      </c>
      <c r="AV26" s="21">
        <f t="shared" si="21"/>
        <v>0</v>
      </c>
      <c r="AW26" s="21">
        <f t="shared" si="22"/>
        <v>0</v>
      </c>
      <c r="BI26" s="21"/>
      <c r="BJ26" s="21"/>
      <c r="BK26" s="21"/>
      <c r="BL26" s="21"/>
      <c r="BM26" s="21"/>
      <c r="BN26" s="21"/>
      <c r="BO26" s="21"/>
      <c r="BP26" s="21"/>
      <c r="BQ26" s="21"/>
      <c r="BR26" s="21"/>
      <c r="BS26" s="21"/>
      <c r="BU26" s="21"/>
      <c r="BV26" s="40"/>
    </row>
    <row r="27" spans="1:74" ht="15.75" x14ac:dyDescent="0.25">
      <c r="A27" s="4">
        <v>10</v>
      </c>
      <c r="B27" s="103" t="s">
        <v>74</v>
      </c>
      <c r="C27" s="104" t="s">
        <v>74</v>
      </c>
      <c r="D27" s="105" t="s">
        <v>74</v>
      </c>
      <c r="E27" s="56"/>
      <c r="F27" s="84"/>
      <c r="G27" s="79"/>
      <c r="H27" s="80"/>
      <c r="I27" s="99"/>
      <c r="J27" s="99"/>
      <c r="K27" s="99"/>
      <c r="L27" s="99"/>
      <c r="M27" s="80"/>
      <c r="N27" s="80"/>
      <c r="O27" s="80"/>
      <c r="P27" s="80"/>
      <c r="Q27" s="80"/>
      <c r="R27" s="80"/>
      <c r="S27" s="80"/>
      <c r="T27" s="80"/>
      <c r="U27" s="80"/>
      <c r="V27" s="80"/>
      <c r="W27" s="80"/>
      <c r="X27" s="99"/>
      <c r="Y27" s="42">
        <f t="shared" si="3"/>
        <v>0</v>
      </c>
      <c r="Z27" s="43">
        <f t="shared" si="1"/>
        <v>0</v>
      </c>
      <c r="AA27" s="61">
        <f t="shared" si="4"/>
        <v>2</v>
      </c>
      <c r="AB27" s="5"/>
      <c r="AC27" s="5"/>
      <c r="AD27" s="5"/>
      <c r="AF27" s="21">
        <f t="shared" si="5"/>
        <v>0</v>
      </c>
      <c r="AG27" s="21">
        <f t="shared" si="6"/>
        <v>0</v>
      </c>
      <c r="AH27" s="21">
        <f t="shared" si="7"/>
        <v>0</v>
      </c>
      <c r="AI27" s="21">
        <f t="shared" si="8"/>
        <v>0</v>
      </c>
      <c r="AJ27" s="21">
        <f t="shared" si="9"/>
        <v>0</v>
      </c>
      <c r="AK27" s="21">
        <f t="shared" si="10"/>
        <v>0</v>
      </c>
      <c r="AL27" s="21">
        <f t="shared" si="11"/>
        <v>0</v>
      </c>
      <c r="AM27" s="21">
        <f t="shared" si="12"/>
        <v>0</v>
      </c>
      <c r="AN27" s="21">
        <f t="shared" si="13"/>
        <v>0</v>
      </c>
      <c r="AO27" s="21">
        <f t="shared" si="14"/>
        <v>0</v>
      </c>
      <c r="AP27" s="21">
        <f t="shared" si="15"/>
        <v>0</v>
      </c>
      <c r="AQ27" s="21">
        <f t="shared" si="16"/>
        <v>0</v>
      </c>
      <c r="AR27" s="21">
        <f t="shared" si="17"/>
        <v>0</v>
      </c>
      <c r="AS27" s="21">
        <f t="shared" si="18"/>
        <v>0</v>
      </c>
      <c r="AT27" s="21">
        <f t="shared" si="19"/>
        <v>0</v>
      </c>
      <c r="AU27" s="21">
        <f t="shared" si="20"/>
        <v>0</v>
      </c>
      <c r="AV27" s="21">
        <f t="shared" si="21"/>
        <v>0</v>
      </c>
      <c r="AW27" s="21">
        <f t="shared" si="22"/>
        <v>0</v>
      </c>
      <c r="BI27" s="21"/>
      <c r="BJ27" s="21"/>
      <c r="BK27" s="21"/>
      <c r="BL27" s="21"/>
      <c r="BM27" s="21"/>
      <c r="BN27" s="21"/>
      <c r="BO27" s="21"/>
      <c r="BP27" s="21"/>
      <c r="BQ27" s="21"/>
      <c r="BR27" s="21"/>
      <c r="BS27" s="21"/>
      <c r="BU27" s="21"/>
      <c r="BV27" s="40"/>
    </row>
    <row r="28" spans="1:74" ht="15.75" x14ac:dyDescent="0.25">
      <c r="A28" s="4">
        <v>11</v>
      </c>
      <c r="B28" s="103" t="s">
        <v>75</v>
      </c>
      <c r="C28" s="104" t="s">
        <v>75</v>
      </c>
      <c r="D28" s="105" t="s">
        <v>75</v>
      </c>
      <c r="E28" s="56"/>
      <c r="F28" s="84"/>
      <c r="G28" s="79"/>
      <c r="H28" s="80"/>
      <c r="I28" s="99"/>
      <c r="J28" s="99"/>
      <c r="K28" s="99"/>
      <c r="L28" s="99"/>
      <c r="M28" s="80"/>
      <c r="N28" s="80"/>
      <c r="O28" s="80"/>
      <c r="P28" s="80"/>
      <c r="Q28" s="80"/>
      <c r="R28" s="80"/>
      <c r="S28" s="80"/>
      <c r="T28" s="80"/>
      <c r="U28" s="80"/>
      <c r="V28" s="80"/>
      <c r="W28" s="80"/>
      <c r="X28" s="99"/>
      <c r="Y28" s="42">
        <f t="shared" si="3"/>
        <v>0</v>
      </c>
      <c r="Z28" s="43">
        <f t="shared" si="1"/>
        <v>0</v>
      </c>
      <c r="AA28" s="61">
        <f t="shared" si="4"/>
        <v>2</v>
      </c>
      <c r="AB28" s="5"/>
      <c r="AC28" s="5"/>
      <c r="AD28" s="5"/>
      <c r="AF28" s="21">
        <f t="shared" si="5"/>
        <v>0</v>
      </c>
      <c r="AG28" s="21">
        <f t="shared" si="6"/>
        <v>0</v>
      </c>
      <c r="AH28" s="21">
        <f t="shared" si="7"/>
        <v>0</v>
      </c>
      <c r="AI28" s="21">
        <f t="shared" si="8"/>
        <v>0</v>
      </c>
      <c r="AJ28" s="21">
        <f t="shared" si="9"/>
        <v>0</v>
      </c>
      <c r="AK28" s="21">
        <f t="shared" si="10"/>
        <v>0</v>
      </c>
      <c r="AL28" s="21">
        <f t="shared" si="11"/>
        <v>0</v>
      </c>
      <c r="AM28" s="21">
        <f t="shared" si="12"/>
        <v>0</v>
      </c>
      <c r="AN28" s="21">
        <f t="shared" si="13"/>
        <v>0</v>
      </c>
      <c r="AO28" s="21">
        <f t="shared" si="14"/>
        <v>0</v>
      </c>
      <c r="AP28" s="21">
        <f t="shared" si="15"/>
        <v>0</v>
      </c>
      <c r="AQ28" s="21">
        <f t="shared" si="16"/>
        <v>0</v>
      </c>
      <c r="AR28" s="21">
        <f t="shared" si="17"/>
        <v>0</v>
      </c>
      <c r="AS28" s="21">
        <f t="shared" si="18"/>
        <v>0</v>
      </c>
      <c r="AT28" s="21">
        <f t="shared" si="19"/>
        <v>0</v>
      </c>
      <c r="AU28" s="21">
        <f t="shared" si="20"/>
        <v>0</v>
      </c>
      <c r="AV28" s="21">
        <f t="shared" si="21"/>
        <v>0</v>
      </c>
      <c r="AW28" s="21">
        <f t="shared" si="22"/>
        <v>0</v>
      </c>
      <c r="BI28" s="21"/>
      <c r="BJ28" s="21"/>
      <c r="BK28" s="21"/>
      <c r="BL28" s="21"/>
      <c r="BM28" s="21"/>
      <c r="BN28" s="21"/>
      <c r="BO28" s="21"/>
      <c r="BP28" s="21"/>
      <c r="BQ28" s="21"/>
      <c r="BR28" s="21"/>
      <c r="BS28" s="21"/>
      <c r="BU28" s="21"/>
      <c r="BV28" s="40"/>
    </row>
    <row r="29" spans="1:74" ht="15.75" x14ac:dyDescent="0.25">
      <c r="A29" s="4">
        <v>12</v>
      </c>
      <c r="B29" s="103" t="s">
        <v>76</v>
      </c>
      <c r="C29" s="104" t="s">
        <v>76</v>
      </c>
      <c r="D29" s="105" t="s">
        <v>76</v>
      </c>
      <c r="E29" s="56"/>
      <c r="F29" s="84"/>
      <c r="G29" s="79"/>
      <c r="H29" s="80"/>
      <c r="I29" s="99"/>
      <c r="J29" s="99"/>
      <c r="K29" s="99"/>
      <c r="L29" s="99"/>
      <c r="M29" s="80"/>
      <c r="N29" s="80"/>
      <c r="O29" s="80"/>
      <c r="P29" s="80"/>
      <c r="Q29" s="80"/>
      <c r="R29" s="80"/>
      <c r="S29" s="80"/>
      <c r="T29" s="80"/>
      <c r="U29" s="80"/>
      <c r="V29" s="80"/>
      <c r="W29" s="80"/>
      <c r="X29" s="99"/>
      <c r="Y29" s="42">
        <f t="shared" si="3"/>
        <v>0</v>
      </c>
      <c r="Z29" s="43">
        <f t="shared" si="1"/>
        <v>0</v>
      </c>
      <c r="AA29" s="61">
        <f t="shared" si="4"/>
        <v>2</v>
      </c>
      <c r="AB29" s="5"/>
      <c r="AC29" s="5"/>
      <c r="AD29" s="5"/>
      <c r="AF29" s="21">
        <f t="shared" si="5"/>
        <v>0</v>
      </c>
      <c r="AG29" s="21">
        <f t="shared" si="6"/>
        <v>0</v>
      </c>
      <c r="AH29" s="21">
        <f t="shared" si="7"/>
        <v>0</v>
      </c>
      <c r="AI29" s="21">
        <f t="shared" si="8"/>
        <v>0</v>
      </c>
      <c r="AJ29" s="21">
        <f t="shared" si="9"/>
        <v>0</v>
      </c>
      <c r="AK29" s="21">
        <f t="shared" si="10"/>
        <v>0</v>
      </c>
      <c r="AL29" s="21">
        <f t="shared" si="11"/>
        <v>0</v>
      </c>
      <c r="AM29" s="21">
        <f t="shared" si="12"/>
        <v>0</v>
      </c>
      <c r="AN29" s="21">
        <f t="shared" si="13"/>
        <v>0</v>
      </c>
      <c r="AO29" s="21">
        <f t="shared" si="14"/>
        <v>0</v>
      </c>
      <c r="AP29" s="21">
        <f t="shared" si="15"/>
        <v>0</v>
      </c>
      <c r="AQ29" s="21">
        <f t="shared" si="16"/>
        <v>0</v>
      </c>
      <c r="AR29" s="21">
        <f t="shared" si="17"/>
        <v>0</v>
      </c>
      <c r="AS29" s="21">
        <f t="shared" si="18"/>
        <v>0</v>
      </c>
      <c r="AT29" s="21">
        <f t="shared" si="19"/>
        <v>0</v>
      </c>
      <c r="AU29" s="21">
        <f t="shared" si="20"/>
        <v>0</v>
      </c>
      <c r="AV29" s="21">
        <f t="shared" si="21"/>
        <v>0</v>
      </c>
      <c r="AW29" s="21">
        <f t="shared" si="22"/>
        <v>0</v>
      </c>
      <c r="BI29" s="21"/>
      <c r="BJ29" s="21"/>
      <c r="BK29" s="21"/>
      <c r="BL29" s="21"/>
      <c r="BM29" s="21"/>
      <c r="BN29" s="21"/>
      <c r="BO29" s="21"/>
      <c r="BP29" s="21"/>
      <c r="BQ29" s="21"/>
      <c r="BR29" s="21"/>
      <c r="BS29" s="21"/>
      <c r="BU29" s="21"/>
      <c r="BV29" s="40"/>
    </row>
    <row r="30" spans="1:74" ht="15.75" x14ac:dyDescent="0.25">
      <c r="A30" s="4">
        <v>13</v>
      </c>
      <c r="B30" s="103" t="s">
        <v>77</v>
      </c>
      <c r="C30" s="104" t="s">
        <v>77</v>
      </c>
      <c r="D30" s="105" t="s">
        <v>77</v>
      </c>
      <c r="E30" s="56"/>
      <c r="F30" s="84"/>
      <c r="G30" s="79"/>
      <c r="H30" s="80"/>
      <c r="I30" s="99"/>
      <c r="J30" s="99"/>
      <c r="K30" s="99"/>
      <c r="L30" s="99"/>
      <c r="M30" s="80"/>
      <c r="N30" s="80"/>
      <c r="O30" s="80"/>
      <c r="P30" s="80"/>
      <c r="Q30" s="80"/>
      <c r="R30" s="80"/>
      <c r="S30" s="80"/>
      <c r="T30" s="80"/>
      <c r="U30" s="80"/>
      <c r="V30" s="80"/>
      <c r="W30" s="80"/>
      <c r="X30" s="99"/>
      <c r="Y30" s="42">
        <f t="shared" si="3"/>
        <v>0</v>
      </c>
      <c r="Z30" s="43">
        <f t="shared" si="1"/>
        <v>0</v>
      </c>
      <c r="AA30" s="61">
        <f t="shared" si="4"/>
        <v>2</v>
      </c>
      <c r="AB30" s="5"/>
      <c r="AC30" s="5"/>
      <c r="AD30" s="5"/>
      <c r="AF30" s="21">
        <f t="shared" si="5"/>
        <v>0</v>
      </c>
      <c r="AG30" s="21">
        <f t="shared" si="6"/>
        <v>0</v>
      </c>
      <c r="AH30" s="21">
        <f t="shared" si="7"/>
        <v>0</v>
      </c>
      <c r="AI30" s="21">
        <f t="shared" si="8"/>
        <v>0</v>
      </c>
      <c r="AJ30" s="21">
        <f t="shared" si="9"/>
        <v>0</v>
      </c>
      <c r="AK30" s="21">
        <f t="shared" si="10"/>
        <v>0</v>
      </c>
      <c r="AL30" s="21">
        <f t="shared" si="11"/>
        <v>0</v>
      </c>
      <c r="AM30" s="21">
        <f t="shared" si="12"/>
        <v>0</v>
      </c>
      <c r="AN30" s="21">
        <f t="shared" si="13"/>
        <v>0</v>
      </c>
      <c r="AO30" s="21">
        <f t="shared" si="14"/>
        <v>0</v>
      </c>
      <c r="AP30" s="21">
        <f t="shared" si="15"/>
        <v>0</v>
      </c>
      <c r="AQ30" s="21">
        <f t="shared" si="16"/>
        <v>0</v>
      </c>
      <c r="AR30" s="21">
        <f t="shared" si="17"/>
        <v>0</v>
      </c>
      <c r="AS30" s="21">
        <f t="shared" si="18"/>
        <v>0</v>
      </c>
      <c r="AT30" s="21">
        <f t="shared" si="19"/>
        <v>0</v>
      </c>
      <c r="AU30" s="21">
        <f t="shared" si="20"/>
        <v>0</v>
      </c>
      <c r="AV30" s="21">
        <f t="shared" si="21"/>
        <v>0</v>
      </c>
      <c r="AW30" s="21">
        <f t="shared" si="22"/>
        <v>0</v>
      </c>
      <c r="BI30" s="21"/>
      <c r="BJ30" s="21"/>
      <c r="BK30" s="21"/>
      <c r="BL30" s="21"/>
      <c r="BM30" s="21"/>
      <c r="BN30" s="21"/>
      <c r="BO30" s="21"/>
      <c r="BP30" s="21"/>
      <c r="BQ30" s="21"/>
      <c r="BR30" s="21"/>
      <c r="BS30" s="21"/>
      <c r="BU30" s="21"/>
      <c r="BV30" s="40"/>
    </row>
    <row r="31" spans="1:74" ht="15.75" x14ac:dyDescent="0.25">
      <c r="A31" s="4">
        <v>14</v>
      </c>
      <c r="B31" s="103" t="s">
        <v>78</v>
      </c>
      <c r="C31" s="104" t="s">
        <v>78</v>
      </c>
      <c r="D31" s="105" t="s">
        <v>78</v>
      </c>
      <c r="E31" s="56"/>
      <c r="F31" s="84"/>
      <c r="G31" s="79"/>
      <c r="H31" s="80"/>
      <c r="I31" s="99"/>
      <c r="J31" s="99"/>
      <c r="K31" s="99"/>
      <c r="L31" s="99"/>
      <c r="M31" s="80"/>
      <c r="N31" s="80"/>
      <c r="O31" s="80"/>
      <c r="P31" s="80"/>
      <c r="Q31" s="80"/>
      <c r="R31" s="80"/>
      <c r="S31" s="80"/>
      <c r="T31" s="80"/>
      <c r="U31" s="80"/>
      <c r="V31" s="80"/>
      <c r="W31" s="80"/>
      <c r="X31" s="99"/>
      <c r="Y31" s="42">
        <f t="shared" si="3"/>
        <v>0</v>
      </c>
      <c r="Z31" s="43">
        <f t="shared" si="1"/>
        <v>0</v>
      </c>
      <c r="AA31" s="61">
        <f t="shared" si="4"/>
        <v>2</v>
      </c>
      <c r="AB31" s="5"/>
      <c r="AC31" s="5"/>
      <c r="AD31" s="5"/>
      <c r="AF31" s="21">
        <f t="shared" si="5"/>
        <v>0</v>
      </c>
      <c r="AG31" s="21">
        <f t="shared" si="6"/>
        <v>0</v>
      </c>
      <c r="AH31" s="21">
        <f t="shared" si="7"/>
        <v>0</v>
      </c>
      <c r="AI31" s="21">
        <f t="shared" si="8"/>
        <v>0</v>
      </c>
      <c r="AJ31" s="21">
        <f t="shared" si="9"/>
        <v>0</v>
      </c>
      <c r="AK31" s="21">
        <f t="shared" si="10"/>
        <v>0</v>
      </c>
      <c r="AL31" s="21">
        <f t="shared" si="11"/>
        <v>0</v>
      </c>
      <c r="AM31" s="21">
        <f t="shared" si="12"/>
        <v>0</v>
      </c>
      <c r="AN31" s="21">
        <f t="shared" si="13"/>
        <v>0</v>
      </c>
      <c r="AO31" s="21">
        <f t="shared" si="14"/>
        <v>0</v>
      </c>
      <c r="AP31" s="21">
        <f t="shared" si="15"/>
        <v>0</v>
      </c>
      <c r="AQ31" s="21">
        <f t="shared" si="16"/>
        <v>0</v>
      </c>
      <c r="AR31" s="21">
        <f t="shared" si="17"/>
        <v>0</v>
      </c>
      <c r="AS31" s="21">
        <f t="shared" si="18"/>
        <v>0</v>
      </c>
      <c r="AT31" s="21">
        <f t="shared" si="19"/>
        <v>0</v>
      </c>
      <c r="AU31" s="21">
        <f t="shared" si="20"/>
        <v>0</v>
      </c>
      <c r="AV31" s="21">
        <f t="shared" si="21"/>
        <v>0</v>
      </c>
      <c r="AW31" s="21">
        <f t="shared" si="22"/>
        <v>0</v>
      </c>
      <c r="BI31" s="21"/>
      <c r="BJ31" s="21"/>
      <c r="BK31" s="21"/>
      <c r="BL31" s="21"/>
      <c r="BM31" s="21"/>
      <c r="BN31" s="21"/>
      <c r="BO31" s="21"/>
      <c r="BP31" s="21"/>
      <c r="BQ31" s="21"/>
      <c r="BR31" s="21"/>
      <c r="BS31" s="21"/>
      <c r="BU31" s="21"/>
      <c r="BV31" s="40"/>
    </row>
    <row r="32" spans="1:74" ht="15.75" x14ac:dyDescent="0.25">
      <c r="A32" s="4">
        <v>15</v>
      </c>
      <c r="B32" s="103" t="s">
        <v>79</v>
      </c>
      <c r="C32" s="104" t="s">
        <v>79</v>
      </c>
      <c r="D32" s="105" t="s">
        <v>79</v>
      </c>
      <c r="E32" s="56"/>
      <c r="F32" s="84"/>
      <c r="G32" s="79"/>
      <c r="H32" s="80"/>
      <c r="I32" s="99"/>
      <c r="J32" s="99"/>
      <c r="K32" s="99"/>
      <c r="L32" s="99"/>
      <c r="M32" s="80"/>
      <c r="N32" s="80"/>
      <c r="O32" s="80"/>
      <c r="P32" s="80"/>
      <c r="Q32" s="80"/>
      <c r="R32" s="80"/>
      <c r="S32" s="80"/>
      <c r="T32" s="80"/>
      <c r="U32" s="80"/>
      <c r="V32" s="80"/>
      <c r="W32" s="80"/>
      <c r="X32" s="99"/>
      <c r="Y32" s="42">
        <f t="shared" si="3"/>
        <v>0</v>
      </c>
      <c r="Z32" s="43">
        <f t="shared" si="1"/>
        <v>0</v>
      </c>
      <c r="AA32" s="61">
        <f t="shared" si="4"/>
        <v>2</v>
      </c>
      <c r="AB32" s="5"/>
      <c r="AC32" s="5"/>
      <c r="AD32" s="5"/>
      <c r="AF32" s="21">
        <f t="shared" si="5"/>
        <v>0</v>
      </c>
      <c r="AG32" s="21">
        <f t="shared" si="6"/>
        <v>0</v>
      </c>
      <c r="AH32" s="21">
        <f t="shared" si="7"/>
        <v>0</v>
      </c>
      <c r="AI32" s="21">
        <f t="shared" si="8"/>
        <v>0</v>
      </c>
      <c r="AJ32" s="21">
        <f t="shared" si="9"/>
        <v>0</v>
      </c>
      <c r="AK32" s="21">
        <f t="shared" si="10"/>
        <v>0</v>
      </c>
      <c r="AL32" s="21">
        <f t="shared" si="11"/>
        <v>0</v>
      </c>
      <c r="AM32" s="21">
        <f t="shared" si="12"/>
        <v>0</v>
      </c>
      <c r="AN32" s="21">
        <f t="shared" si="13"/>
        <v>0</v>
      </c>
      <c r="AO32" s="21">
        <f t="shared" si="14"/>
        <v>0</v>
      </c>
      <c r="AP32" s="21">
        <f t="shared" si="15"/>
        <v>0</v>
      </c>
      <c r="AQ32" s="21">
        <f t="shared" si="16"/>
        <v>0</v>
      </c>
      <c r="AR32" s="21">
        <f t="shared" si="17"/>
        <v>0</v>
      </c>
      <c r="AS32" s="21">
        <f t="shared" si="18"/>
        <v>0</v>
      </c>
      <c r="AT32" s="21">
        <f t="shared" si="19"/>
        <v>0</v>
      </c>
      <c r="AU32" s="21">
        <f t="shared" si="20"/>
        <v>0</v>
      </c>
      <c r="AV32" s="21">
        <f t="shared" si="21"/>
        <v>0</v>
      </c>
      <c r="AW32" s="21">
        <f t="shared" si="22"/>
        <v>0</v>
      </c>
      <c r="BI32" s="21"/>
      <c r="BJ32" s="21"/>
      <c r="BK32" s="21"/>
      <c r="BL32" s="21"/>
      <c r="BM32" s="21"/>
      <c r="BN32" s="21"/>
      <c r="BO32" s="21"/>
      <c r="BP32" s="21"/>
      <c r="BQ32" s="21"/>
      <c r="BR32" s="21"/>
      <c r="BS32" s="21"/>
      <c r="BU32" s="21"/>
      <c r="BV32" s="40"/>
    </row>
    <row r="33" spans="1:74" ht="15.75" x14ac:dyDescent="0.25">
      <c r="A33" s="4">
        <v>16</v>
      </c>
      <c r="B33" s="103" t="s">
        <v>80</v>
      </c>
      <c r="C33" s="104" t="s">
        <v>80</v>
      </c>
      <c r="D33" s="105" t="s">
        <v>80</v>
      </c>
      <c r="E33" s="56"/>
      <c r="F33" s="84"/>
      <c r="G33" s="79"/>
      <c r="H33" s="80"/>
      <c r="I33" s="99"/>
      <c r="J33" s="99"/>
      <c r="K33" s="99"/>
      <c r="L33" s="99"/>
      <c r="M33" s="80"/>
      <c r="N33" s="80"/>
      <c r="O33" s="80"/>
      <c r="P33" s="80"/>
      <c r="Q33" s="80"/>
      <c r="R33" s="80"/>
      <c r="S33" s="80"/>
      <c r="T33" s="80"/>
      <c r="U33" s="80"/>
      <c r="V33" s="80"/>
      <c r="W33" s="80"/>
      <c r="X33" s="99"/>
      <c r="Y33" s="42">
        <f t="shared" si="3"/>
        <v>0</v>
      </c>
      <c r="Z33" s="43">
        <f t="shared" si="1"/>
        <v>0</v>
      </c>
      <c r="AA33" s="61">
        <f t="shared" si="4"/>
        <v>2</v>
      </c>
      <c r="AB33" s="5"/>
      <c r="AC33" s="5"/>
      <c r="AD33" s="5"/>
      <c r="AF33" s="21">
        <f t="shared" si="5"/>
        <v>0</v>
      </c>
      <c r="AG33" s="21">
        <f t="shared" si="6"/>
        <v>0</v>
      </c>
      <c r="AH33" s="21">
        <f t="shared" si="7"/>
        <v>0</v>
      </c>
      <c r="AI33" s="21">
        <f t="shared" si="8"/>
        <v>0</v>
      </c>
      <c r="AJ33" s="21">
        <f t="shared" si="9"/>
        <v>0</v>
      </c>
      <c r="AK33" s="21">
        <f t="shared" si="10"/>
        <v>0</v>
      </c>
      <c r="AL33" s="21">
        <f t="shared" si="11"/>
        <v>0</v>
      </c>
      <c r="AM33" s="21">
        <f t="shared" si="12"/>
        <v>0</v>
      </c>
      <c r="AN33" s="21">
        <f t="shared" si="13"/>
        <v>0</v>
      </c>
      <c r="AO33" s="21">
        <f t="shared" si="14"/>
        <v>0</v>
      </c>
      <c r="AP33" s="21">
        <f t="shared" si="15"/>
        <v>0</v>
      </c>
      <c r="AQ33" s="21">
        <f t="shared" si="16"/>
        <v>0</v>
      </c>
      <c r="AR33" s="21">
        <f t="shared" si="17"/>
        <v>0</v>
      </c>
      <c r="AS33" s="21">
        <f t="shared" si="18"/>
        <v>0</v>
      </c>
      <c r="AT33" s="21">
        <f t="shared" si="19"/>
        <v>0</v>
      </c>
      <c r="AU33" s="21">
        <f t="shared" si="20"/>
        <v>0</v>
      </c>
      <c r="AV33" s="21">
        <f t="shared" si="21"/>
        <v>0</v>
      </c>
      <c r="AW33" s="21">
        <f t="shared" si="22"/>
        <v>0</v>
      </c>
      <c r="BI33" s="21"/>
      <c r="BJ33" s="21"/>
      <c r="BK33" s="21"/>
      <c r="BL33" s="21"/>
      <c r="BM33" s="21"/>
      <c r="BN33" s="21"/>
      <c r="BO33" s="21"/>
      <c r="BP33" s="21"/>
      <c r="BQ33" s="21"/>
      <c r="BR33" s="21"/>
      <c r="BS33" s="21"/>
      <c r="BU33" s="21"/>
      <c r="BV33" s="40"/>
    </row>
    <row r="34" spans="1:74" ht="15.75" x14ac:dyDescent="0.25">
      <c r="A34" s="4">
        <v>17</v>
      </c>
      <c r="B34" s="103" t="s">
        <v>81</v>
      </c>
      <c r="C34" s="104" t="s">
        <v>81</v>
      </c>
      <c r="D34" s="105" t="s">
        <v>81</v>
      </c>
      <c r="E34" s="56"/>
      <c r="F34" s="84"/>
      <c r="G34" s="79"/>
      <c r="H34" s="80"/>
      <c r="I34" s="99"/>
      <c r="J34" s="99"/>
      <c r="K34" s="99"/>
      <c r="L34" s="99"/>
      <c r="M34" s="80"/>
      <c r="N34" s="80"/>
      <c r="O34" s="80"/>
      <c r="P34" s="80"/>
      <c r="Q34" s="80"/>
      <c r="R34" s="80"/>
      <c r="S34" s="80"/>
      <c r="T34" s="80"/>
      <c r="U34" s="80"/>
      <c r="V34" s="80"/>
      <c r="W34" s="80"/>
      <c r="X34" s="99"/>
      <c r="Y34" s="42">
        <f t="shared" si="3"/>
        <v>0</v>
      </c>
      <c r="Z34" s="43">
        <f t="shared" si="1"/>
        <v>0</v>
      </c>
      <c r="AA34" s="61">
        <f t="shared" si="4"/>
        <v>2</v>
      </c>
      <c r="AB34" s="5"/>
      <c r="AC34" s="5"/>
      <c r="AD34" s="5"/>
      <c r="AF34" s="21">
        <f t="shared" si="5"/>
        <v>0</v>
      </c>
      <c r="AG34" s="21">
        <f t="shared" si="6"/>
        <v>0</v>
      </c>
      <c r="AH34" s="21">
        <f t="shared" si="7"/>
        <v>0</v>
      </c>
      <c r="AI34" s="21">
        <f t="shared" si="8"/>
        <v>0</v>
      </c>
      <c r="AJ34" s="21">
        <f t="shared" si="9"/>
        <v>0</v>
      </c>
      <c r="AK34" s="21">
        <f t="shared" si="10"/>
        <v>0</v>
      </c>
      <c r="AL34" s="21">
        <f t="shared" si="11"/>
        <v>0</v>
      </c>
      <c r="AM34" s="21">
        <f t="shared" si="12"/>
        <v>0</v>
      </c>
      <c r="AN34" s="21">
        <f t="shared" si="13"/>
        <v>0</v>
      </c>
      <c r="AO34" s="21">
        <f t="shared" si="14"/>
        <v>0</v>
      </c>
      <c r="AP34" s="21">
        <f t="shared" si="15"/>
        <v>0</v>
      </c>
      <c r="AQ34" s="21">
        <f t="shared" si="16"/>
        <v>0</v>
      </c>
      <c r="AR34" s="21">
        <f t="shared" si="17"/>
        <v>0</v>
      </c>
      <c r="AS34" s="21">
        <f t="shared" si="18"/>
        <v>0</v>
      </c>
      <c r="AT34" s="21">
        <f t="shared" si="19"/>
        <v>0</v>
      </c>
      <c r="AU34" s="21">
        <f t="shared" si="20"/>
        <v>0</v>
      </c>
      <c r="AV34" s="21">
        <f t="shared" si="21"/>
        <v>0</v>
      </c>
      <c r="AW34" s="21">
        <f t="shared" si="22"/>
        <v>0</v>
      </c>
      <c r="BI34" s="21"/>
      <c r="BJ34" s="21"/>
      <c r="BK34" s="21"/>
      <c r="BL34" s="21"/>
      <c r="BM34" s="21"/>
      <c r="BN34" s="21"/>
      <c r="BO34" s="21"/>
      <c r="BP34" s="21"/>
      <c r="BQ34" s="21"/>
      <c r="BR34" s="21"/>
      <c r="BS34" s="21"/>
      <c r="BU34" s="21"/>
      <c r="BV34" s="40"/>
    </row>
    <row r="35" spans="1:74" ht="15.75" x14ac:dyDescent="0.25">
      <c r="A35" s="4">
        <v>18</v>
      </c>
      <c r="B35" s="103" t="s">
        <v>82</v>
      </c>
      <c r="C35" s="104" t="s">
        <v>82</v>
      </c>
      <c r="D35" s="105" t="s">
        <v>82</v>
      </c>
      <c r="E35" s="56"/>
      <c r="F35" s="84"/>
      <c r="G35" s="79"/>
      <c r="H35" s="80"/>
      <c r="I35" s="99"/>
      <c r="J35" s="99"/>
      <c r="K35" s="99"/>
      <c r="L35" s="99"/>
      <c r="M35" s="80"/>
      <c r="N35" s="80"/>
      <c r="O35" s="80"/>
      <c r="P35" s="80"/>
      <c r="Q35" s="80"/>
      <c r="R35" s="80"/>
      <c r="S35" s="80"/>
      <c r="T35" s="80"/>
      <c r="U35" s="80"/>
      <c r="V35" s="80"/>
      <c r="W35" s="80"/>
      <c r="X35" s="99"/>
      <c r="Y35" s="42">
        <f t="shared" si="3"/>
        <v>0</v>
      </c>
      <c r="Z35" s="43">
        <f t="shared" si="1"/>
        <v>0</v>
      </c>
      <c r="AA35" s="61">
        <f t="shared" si="4"/>
        <v>2</v>
      </c>
      <c r="AB35" s="5"/>
      <c r="AC35" s="5"/>
      <c r="AD35" s="5"/>
      <c r="AF35" s="21">
        <f t="shared" si="5"/>
        <v>0</v>
      </c>
      <c r="AG35" s="21">
        <f t="shared" si="6"/>
        <v>0</v>
      </c>
      <c r="AH35" s="21">
        <f t="shared" si="7"/>
        <v>0</v>
      </c>
      <c r="AI35" s="21">
        <f t="shared" si="8"/>
        <v>0</v>
      </c>
      <c r="AJ35" s="21">
        <f t="shared" si="9"/>
        <v>0</v>
      </c>
      <c r="AK35" s="21">
        <f t="shared" si="10"/>
        <v>0</v>
      </c>
      <c r="AL35" s="21">
        <f t="shared" si="11"/>
        <v>0</v>
      </c>
      <c r="AM35" s="21">
        <f t="shared" si="12"/>
        <v>0</v>
      </c>
      <c r="AN35" s="21">
        <f t="shared" si="13"/>
        <v>0</v>
      </c>
      <c r="AO35" s="21">
        <f t="shared" si="14"/>
        <v>0</v>
      </c>
      <c r="AP35" s="21">
        <f t="shared" si="15"/>
        <v>0</v>
      </c>
      <c r="AQ35" s="21">
        <f t="shared" si="16"/>
        <v>0</v>
      </c>
      <c r="AR35" s="21">
        <f t="shared" si="17"/>
        <v>0</v>
      </c>
      <c r="AS35" s="21">
        <f t="shared" si="18"/>
        <v>0</v>
      </c>
      <c r="AT35" s="21">
        <f t="shared" si="19"/>
        <v>0</v>
      </c>
      <c r="AU35" s="21">
        <f t="shared" si="20"/>
        <v>0</v>
      </c>
      <c r="AV35" s="21">
        <f t="shared" si="21"/>
        <v>0</v>
      </c>
      <c r="AW35" s="21">
        <f t="shared" si="22"/>
        <v>0</v>
      </c>
      <c r="BI35" s="21"/>
      <c r="BJ35" s="21"/>
      <c r="BK35" s="21"/>
      <c r="BL35" s="21"/>
      <c r="BM35" s="21"/>
      <c r="BN35" s="21"/>
      <c r="BO35" s="21"/>
      <c r="BP35" s="21"/>
      <c r="BQ35" s="21"/>
      <c r="BR35" s="21"/>
      <c r="BS35" s="21"/>
      <c r="BU35" s="21"/>
      <c r="BV35" s="40"/>
    </row>
    <row r="36" spans="1:74" ht="15.75" x14ac:dyDescent="0.25">
      <c r="A36" s="4">
        <v>19</v>
      </c>
      <c r="B36" s="103" t="s">
        <v>83</v>
      </c>
      <c r="C36" s="104" t="s">
        <v>83</v>
      </c>
      <c r="D36" s="105" t="s">
        <v>83</v>
      </c>
      <c r="E36" s="56"/>
      <c r="F36" s="84"/>
      <c r="G36" s="79"/>
      <c r="H36" s="80"/>
      <c r="I36" s="99"/>
      <c r="J36" s="99"/>
      <c r="K36" s="99"/>
      <c r="L36" s="99"/>
      <c r="M36" s="80"/>
      <c r="N36" s="80"/>
      <c r="O36" s="80"/>
      <c r="P36" s="80"/>
      <c r="Q36" s="80"/>
      <c r="R36" s="80"/>
      <c r="S36" s="80"/>
      <c r="T36" s="80"/>
      <c r="U36" s="80"/>
      <c r="V36" s="80"/>
      <c r="W36" s="80"/>
      <c r="X36" s="99"/>
      <c r="Y36" s="42">
        <f t="shared" si="3"/>
        <v>0</v>
      </c>
      <c r="Z36" s="43">
        <f t="shared" si="1"/>
        <v>0</v>
      </c>
      <c r="AA36" s="61">
        <f t="shared" si="4"/>
        <v>2</v>
      </c>
      <c r="AB36" s="5"/>
      <c r="AC36" s="5"/>
      <c r="AD36" s="5"/>
      <c r="AF36" s="21">
        <f t="shared" si="5"/>
        <v>0</v>
      </c>
      <c r="AG36" s="21">
        <f t="shared" si="6"/>
        <v>0</v>
      </c>
      <c r="AH36" s="21">
        <f t="shared" si="7"/>
        <v>0</v>
      </c>
      <c r="AI36" s="21">
        <f t="shared" si="8"/>
        <v>0</v>
      </c>
      <c r="AJ36" s="21">
        <f t="shared" si="9"/>
        <v>0</v>
      </c>
      <c r="AK36" s="21">
        <f t="shared" si="10"/>
        <v>0</v>
      </c>
      <c r="AL36" s="21">
        <f t="shared" si="11"/>
        <v>0</v>
      </c>
      <c r="AM36" s="21">
        <f t="shared" si="12"/>
        <v>0</v>
      </c>
      <c r="AN36" s="21">
        <f t="shared" si="13"/>
        <v>0</v>
      </c>
      <c r="AO36" s="21">
        <f t="shared" si="14"/>
        <v>0</v>
      </c>
      <c r="AP36" s="21">
        <f t="shared" si="15"/>
        <v>0</v>
      </c>
      <c r="AQ36" s="21">
        <f t="shared" si="16"/>
        <v>0</v>
      </c>
      <c r="AR36" s="21">
        <f t="shared" si="17"/>
        <v>0</v>
      </c>
      <c r="AS36" s="21">
        <f t="shared" si="18"/>
        <v>0</v>
      </c>
      <c r="AT36" s="21">
        <f t="shared" si="19"/>
        <v>0</v>
      </c>
      <c r="AU36" s="21">
        <f t="shared" si="20"/>
        <v>0</v>
      </c>
      <c r="AV36" s="21">
        <f t="shared" si="21"/>
        <v>0</v>
      </c>
      <c r="AW36" s="21">
        <f t="shared" si="22"/>
        <v>0</v>
      </c>
      <c r="BI36" s="21"/>
      <c r="BJ36" s="21"/>
      <c r="BK36" s="21"/>
      <c r="BL36" s="21"/>
      <c r="BM36" s="21"/>
      <c r="BN36" s="21"/>
      <c r="BO36" s="21"/>
      <c r="BP36" s="21"/>
      <c r="BQ36" s="21"/>
      <c r="BR36" s="21"/>
      <c r="BS36" s="21"/>
      <c r="BU36" s="21"/>
      <c r="BV36" s="40"/>
    </row>
    <row r="37" spans="1:74" ht="15.75" x14ac:dyDescent="0.25">
      <c r="A37" s="4">
        <v>20</v>
      </c>
      <c r="B37" s="103" t="s">
        <v>84</v>
      </c>
      <c r="C37" s="104" t="s">
        <v>84</v>
      </c>
      <c r="D37" s="105" t="s">
        <v>84</v>
      </c>
      <c r="E37" s="56"/>
      <c r="F37" s="84"/>
      <c r="G37" s="79"/>
      <c r="H37" s="80"/>
      <c r="I37" s="99"/>
      <c r="J37" s="99"/>
      <c r="K37" s="99"/>
      <c r="L37" s="99"/>
      <c r="M37" s="80"/>
      <c r="N37" s="80"/>
      <c r="O37" s="80"/>
      <c r="P37" s="80"/>
      <c r="Q37" s="80"/>
      <c r="R37" s="80"/>
      <c r="S37" s="80"/>
      <c r="T37" s="80"/>
      <c r="U37" s="80"/>
      <c r="V37" s="80"/>
      <c r="W37" s="80"/>
      <c r="X37" s="99"/>
      <c r="Y37" s="42">
        <f t="shared" si="3"/>
        <v>0</v>
      </c>
      <c r="Z37" s="43">
        <f t="shared" si="1"/>
        <v>0</v>
      </c>
      <c r="AA37" s="61">
        <f t="shared" si="4"/>
        <v>2</v>
      </c>
      <c r="AB37" s="5"/>
      <c r="AC37" s="5"/>
      <c r="AD37" s="5"/>
      <c r="AF37" s="21">
        <f t="shared" si="5"/>
        <v>0</v>
      </c>
      <c r="AG37" s="21">
        <f t="shared" si="6"/>
        <v>0</v>
      </c>
      <c r="AH37" s="21">
        <f t="shared" si="7"/>
        <v>0</v>
      </c>
      <c r="AI37" s="21">
        <f t="shared" si="8"/>
        <v>0</v>
      </c>
      <c r="AJ37" s="21">
        <f t="shared" si="9"/>
        <v>0</v>
      </c>
      <c r="AK37" s="21">
        <f t="shared" si="10"/>
        <v>0</v>
      </c>
      <c r="AL37" s="21">
        <f t="shared" si="11"/>
        <v>0</v>
      </c>
      <c r="AM37" s="21">
        <f t="shared" si="12"/>
        <v>0</v>
      </c>
      <c r="AN37" s="21">
        <f t="shared" si="13"/>
        <v>0</v>
      </c>
      <c r="AO37" s="21">
        <f t="shared" si="14"/>
        <v>0</v>
      </c>
      <c r="AP37" s="21">
        <f t="shared" si="15"/>
        <v>0</v>
      </c>
      <c r="AQ37" s="21">
        <f t="shared" si="16"/>
        <v>0</v>
      </c>
      <c r="AR37" s="21">
        <f t="shared" si="17"/>
        <v>0</v>
      </c>
      <c r="AS37" s="21">
        <f t="shared" si="18"/>
        <v>0</v>
      </c>
      <c r="AT37" s="21">
        <f t="shared" si="19"/>
        <v>0</v>
      </c>
      <c r="AU37" s="21">
        <f t="shared" si="20"/>
        <v>0</v>
      </c>
      <c r="AV37" s="21">
        <f t="shared" si="21"/>
        <v>0</v>
      </c>
      <c r="AW37" s="21">
        <f t="shared" si="22"/>
        <v>0</v>
      </c>
      <c r="BI37" s="21"/>
      <c r="BJ37" s="21"/>
      <c r="BK37" s="21"/>
      <c r="BL37" s="21"/>
      <c r="BM37" s="21"/>
      <c r="BN37" s="21"/>
      <c r="BO37" s="21"/>
      <c r="BP37" s="21"/>
      <c r="BQ37" s="21"/>
      <c r="BR37" s="21"/>
      <c r="BS37" s="21"/>
      <c r="BU37" s="21"/>
      <c r="BV37" s="40"/>
    </row>
    <row r="38" spans="1:74" ht="15.75" x14ac:dyDescent="0.25">
      <c r="A38" s="4">
        <v>21</v>
      </c>
      <c r="B38" s="103" t="s">
        <v>85</v>
      </c>
      <c r="C38" s="104" t="s">
        <v>85</v>
      </c>
      <c r="D38" s="105" t="s">
        <v>85</v>
      </c>
      <c r="E38" s="56"/>
      <c r="F38" s="84"/>
      <c r="G38" s="79"/>
      <c r="H38" s="80"/>
      <c r="I38" s="99"/>
      <c r="J38" s="99"/>
      <c r="K38" s="99"/>
      <c r="L38" s="99"/>
      <c r="M38" s="80"/>
      <c r="N38" s="80"/>
      <c r="O38" s="80"/>
      <c r="P38" s="80"/>
      <c r="Q38" s="80"/>
      <c r="R38" s="80"/>
      <c r="S38" s="80"/>
      <c r="T38" s="80"/>
      <c r="U38" s="80"/>
      <c r="V38" s="80"/>
      <c r="W38" s="80"/>
      <c r="X38" s="99"/>
      <c r="Y38" s="42">
        <f t="shared" si="3"/>
        <v>0</v>
      </c>
      <c r="Z38" s="43">
        <f t="shared" si="1"/>
        <v>0</v>
      </c>
      <c r="AA38" s="61">
        <f t="shared" si="4"/>
        <v>2</v>
      </c>
      <c r="AB38" s="5"/>
      <c r="AC38" s="5"/>
      <c r="AD38" s="5"/>
      <c r="AF38" s="21">
        <f t="shared" si="5"/>
        <v>0</v>
      </c>
      <c r="AG38" s="21">
        <f t="shared" si="6"/>
        <v>0</v>
      </c>
      <c r="AH38" s="21">
        <f t="shared" si="7"/>
        <v>0</v>
      </c>
      <c r="AI38" s="21">
        <f t="shared" si="8"/>
        <v>0</v>
      </c>
      <c r="AJ38" s="21">
        <f t="shared" si="9"/>
        <v>0</v>
      </c>
      <c r="AK38" s="21">
        <f t="shared" si="10"/>
        <v>0</v>
      </c>
      <c r="AL38" s="21">
        <f t="shared" si="11"/>
        <v>0</v>
      </c>
      <c r="AM38" s="21">
        <f t="shared" si="12"/>
        <v>0</v>
      </c>
      <c r="AN38" s="21">
        <f t="shared" si="13"/>
        <v>0</v>
      </c>
      <c r="AO38" s="21">
        <f t="shared" si="14"/>
        <v>0</v>
      </c>
      <c r="AP38" s="21">
        <f t="shared" si="15"/>
        <v>0</v>
      </c>
      <c r="AQ38" s="21">
        <f t="shared" si="16"/>
        <v>0</v>
      </c>
      <c r="AR38" s="21">
        <f t="shared" si="17"/>
        <v>0</v>
      </c>
      <c r="AS38" s="21">
        <f t="shared" si="18"/>
        <v>0</v>
      </c>
      <c r="AT38" s="21">
        <f t="shared" si="19"/>
        <v>0</v>
      </c>
      <c r="AU38" s="21">
        <f t="shared" si="20"/>
        <v>0</v>
      </c>
      <c r="AV38" s="21">
        <f t="shared" si="21"/>
        <v>0</v>
      </c>
      <c r="AW38" s="21">
        <f t="shared" si="22"/>
        <v>0</v>
      </c>
      <c r="BI38" s="21"/>
      <c r="BJ38" s="21"/>
      <c r="BK38" s="21"/>
      <c r="BL38" s="21"/>
      <c r="BM38" s="21"/>
      <c r="BN38" s="21"/>
      <c r="BO38" s="21"/>
      <c r="BP38" s="21"/>
      <c r="BQ38" s="21"/>
      <c r="BR38" s="21"/>
      <c r="BS38" s="21"/>
      <c r="BU38" s="21"/>
      <c r="BV38" s="40"/>
    </row>
    <row r="39" spans="1:74" ht="15.75" x14ac:dyDescent="0.25">
      <c r="A39" s="4">
        <v>22</v>
      </c>
      <c r="B39" s="103" t="s">
        <v>86</v>
      </c>
      <c r="C39" s="104" t="s">
        <v>86</v>
      </c>
      <c r="D39" s="105" t="s">
        <v>86</v>
      </c>
      <c r="E39" s="56"/>
      <c r="F39" s="84"/>
      <c r="G39" s="79"/>
      <c r="H39" s="80"/>
      <c r="I39" s="99"/>
      <c r="J39" s="99"/>
      <c r="K39" s="99"/>
      <c r="L39" s="99"/>
      <c r="M39" s="80"/>
      <c r="N39" s="80"/>
      <c r="O39" s="80"/>
      <c r="P39" s="80"/>
      <c r="Q39" s="80"/>
      <c r="R39" s="80"/>
      <c r="S39" s="80"/>
      <c r="T39" s="80"/>
      <c r="U39" s="80"/>
      <c r="V39" s="80"/>
      <c r="W39" s="80"/>
      <c r="X39" s="99"/>
      <c r="Y39" s="42">
        <f t="shared" si="3"/>
        <v>0</v>
      </c>
      <c r="Z39" s="43">
        <f t="shared" si="1"/>
        <v>0</v>
      </c>
      <c r="AA39" s="61">
        <f t="shared" si="4"/>
        <v>2</v>
      </c>
      <c r="AB39" s="5"/>
      <c r="AC39" s="5"/>
      <c r="AD39" s="5"/>
      <c r="AF39" s="21">
        <f t="shared" si="5"/>
        <v>0</v>
      </c>
      <c r="AG39" s="21">
        <f t="shared" si="6"/>
        <v>0</v>
      </c>
      <c r="AH39" s="21">
        <f t="shared" si="7"/>
        <v>0</v>
      </c>
      <c r="AI39" s="21">
        <f t="shared" si="8"/>
        <v>0</v>
      </c>
      <c r="AJ39" s="21">
        <f t="shared" si="9"/>
        <v>0</v>
      </c>
      <c r="AK39" s="21">
        <f t="shared" si="10"/>
        <v>0</v>
      </c>
      <c r="AL39" s="21">
        <f t="shared" si="11"/>
        <v>0</v>
      </c>
      <c r="AM39" s="21">
        <f t="shared" si="12"/>
        <v>0</v>
      </c>
      <c r="AN39" s="21">
        <f t="shared" si="13"/>
        <v>0</v>
      </c>
      <c r="AO39" s="21">
        <f t="shared" si="14"/>
        <v>0</v>
      </c>
      <c r="AP39" s="21">
        <f t="shared" si="15"/>
        <v>0</v>
      </c>
      <c r="AQ39" s="21">
        <f t="shared" si="16"/>
        <v>0</v>
      </c>
      <c r="AR39" s="21">
        <f t="shared" si="17"/>
        <v>0</v>
      </c>
      <c r="AS39" s="21">
        <f t="shared" si="18"/>
        <v>0</v>
      </c>
      <c r="AT39" s="21">
        <f t="shared" si="19"/>
        <v>0</v>
      </c>
      <c r="AU39" s="21">
        <f t="shared" si="20"/>
        <v>0</v>
      </c>
      <c r="AV39" s="21">
        <f t="shared" si="21"/>
        <v>0</v>
      </c>
      <c r="AW39" s="21">
        <f t="shared" si="22"/>
        <v>0</v>
      </c>
      <c r="BI39" s="21"/>
      <c r="BJ39" s="21"/>
      <c r="BK39" s="21"/>
      <c r="BL39" s="21"/>
      <c r="BM39" s="21"/>
      <c r="BN39" s="21"/>
      <c r="BO39" s="21"/>
      <c r="BP39" s="21"/>
      <c r="BQ39" s="21"/>
      <c r="BR39" s="21"/>
      <c r="BS39" s="21"/>
      <c r="BU39" s="21"/>
      <c r="BV39" s="40"/>
    </row>
    <row r="40" spans="1:74" ht="15.75" x14ac:dyDescent="0.25">
      <c r="A40" s="4">
        <v>23</v>
      </c>
      <c r="B40" s="103" t="s">
        <v>87</v>
      </c>
      <c r="C40" s="104" t="s">
        <v>87</v>
      </c>
      <c r="D40" s="105" t="s">
        <v>87</v>
      </c>
      <c r="E40" s="56"/>
      <c r="F40" s="84"/>
      <c r="G40" s="79"/>
      <c r="H40" s="80"/>
      <c r="I40" s="99"/>
      <c r="J40" s="99"/>
      <c r="K40" s="99"/>
      <c r="L40" s="99"/>
      <c r="M40" s="80"/>
      <c r="N40" s="80"/>
      <c r="O40" s="80"/>
      <c r="P40" s="80"/>
      <c r="Q40" s="80"/>
      <c r="R40" s="80"/>
      <c r="S40" s="80"/>
      <c r="T40" s="80"/>
      <c r="U40" s="80"/>
      <c r="V40" s="80"/>
      <c r="W40" s="80"/>
      <c r="X40" s="99"/>
      <c r="Y40" s="42">
        <f t="shared" si="3"/>
        <v>0</v>
      </c>
      <c r="Z40" s="43">
        <f t="shared" si="1"/>
        <v>0</v>
      </c>
      <c r="AA40" s="61">
        <f t="shared" si="4"/>
        <v>2</v>
      </c>
      <c r="AB40" s="5"/>
      <c r="AC40" s="5"/>
      <c r="AD40" s="5"/>
      <c r="AF40" s="21">
        <f t="shared" si="5"/>
        <v>0</v>
      </c>
      <c r="AG40" s="21">
        <f t="shared" si="6"/>
        <v>0</v>
      </c>
      <c r="AH40" s="21">
        <f t="shared" si="7"/>
        <v>0</v>
      </c>
      <c r="AI40" s="21">
        <f t="shared" si="8"/>
        <v>0</v>
      </c>
      <c r="AJ40" s="21">
        <f t="shared" si="9"/>
        <v>0</v>
      </c>
      <c r="AK40" s="21">
        <f t="shared" si="10"/>
        <v>0</v>
      </c>
      <c r="AL40" s="21">
        <f t="shared" si="11"/>
        <v>0</v>
      </c>
      <c r="AM40" s="21">
        <f t="shared" si="12"/>
        <v>0</v>
      </c>
      <c r="AN40" s="21">
        <f t="shared" si="13"/>
        <v>0</v>
      </c>
      <c r="AO40" s="21">
        <f t="shared" si="14"/>
        <v>0</v>
      </c>
      <c r="AP40" s="21">
        <f t="shared" si="15"/>
        <v>0</v>
      </c>
      <c r="AQ40" s="21">
        <f t="shared" si="16"/>
        <v>0</v>
      </c>
      <c r="AR40" s="21">
        <f t="shared" si="17"/>
        <v>0</v>
      </c>
      <c r="AS40" s="21">
        <f t="shared" si="18"/>
        <v>0</v>
      </c>
      <c r="AT40" s="21">
        <f t="shared" si="19"/>
        <v>0</v>
      </c>
      <c r="AU40" s="21">
        <f t="shared" si="20"/>
        <v>0</v>
      </c>
      <c r="AV40" s="21">
        <f t="shared" si="21"/>
        <v>0</v>
      </c>
      <c r="AW40" s="21">
        <f t="shared" si="22"/>
        <v>0</v>
      </c>
      <c r="BI40" s="21"/>
      <c r="BJ40" s="21"/>
      <c r="BK40" s="21"/>
      <c r="BL40" s="21"/>
      <c r="BM40" s="21"/>
      <c r="BN40" s="21"/>
      <c r="BO40" s="21"/>
      <c r="BP40" s="21"/>
      <c r="BQ40" s="21"/>
      <c r="BR40" s="21"/>
      <c r="BS40" s="21"/>
      <c r="BU40" s="21"/>
      <c r="BV40" s="40"/>
    </row>
    <row r="41" spans="1:74" ht="15.75" x14ac:dyDescent="0.25">
      <c r="A41" s="4">
        <v>24</v>
      </c>
      <c r="B41" s="103" t="s">
        <v>88</v>
      </c>
      <c r="C41" s="104" t="s">
        <v>88</v>
      </c>
      <c r="D41" s="105" t="s">
        <v>88</v>
      </c>
      <c r="E41" s="56"/>
      <c r="F41" s="84"/>
      <c r="G41" s="79"/>
      <c r="H41" s="80"/>
      <c r="I41" s="99"/>
      <c r="J41" s="99"/>
      <c r="K41" s="99"/>
      <c r="L41" s="99"/>
      <c r="M41" s="80"/>
      <c r="N41" s="80"/>
      <c r="O41" s="80"/>
      <c r="P41" s="80"/>
      <c r="Q41" s="80"/>
      <c r="R41" s="80"/>
      <c r="S41" s="80"/>
      <c r="T41" s="80"/>
      <c r="U41" s="80"/>
      <c r="V41" s="80"/>
      <c r="W41" s="80"/>
      <c r="X41" s="99"/>
      <c r="Y41" s="42">
        <f t="shared" si="3"/>
        <v>0</v>
      </c>
      <c r="Z41" s="43">
        <f t="shared" si="1"/>
        <v>0</v>
      </c>
      <c r="AA41" s="61">
        <f t="shared" si="4"/>
        <v>2</v>
      </c>
      <c r="AB41" s="5"/>
      <c r="AC41" s="5"/>
      <c r="AD41" s="5"/>
      <c r="AF41" s="21">
        <f t="shared" si="5"/>
        <v>0</v>
      </c>
      <c r="AG41" s="21">
        <f t="shared" si="6"/>
        <v>0</v>
      </c>
      <c r="AH41" s="21">
        <f t="shared" si="7"/>
        <v>0</v>
      </c>
      <c r="AI41" s="21">
        <f t="shared" si="8"/>
        <v>0</v>
      </c>
      <c r="AJ41" s="21">
        <f t="shared" si="9"/>
        <v>0</v>
      </c>
      <c r="AK41" s="21">
        <f t="shared" si="10"/>
        <v>0</v>
      </c>
      <c r="AL41" s="21">
        <f t="shared" si="11"/>
        <v>0</v>
      </c>
      <c r="AM41" s="21">
        <f t="shared" si="12"/>
        <v>0</v>
      </c>
      <c r="AN41" s="21">
        <f t="shared" si="13"/>
        <v>0</v>
      </c>
      <c r="AO41" s="21">
        <f t="shared" si="14"/>
        <v>0</v>
      </c>
      <c r="AP41" s="21">
        <f t="shared" si="15"/>
        <v>0</v>
      </c>
      <c r="AQ41" s="21">
        <f t="shared" si="16"/>
        <v>0</v>
      </c>
      <c r="AR41" s="21">
        <f t="shared" si="17"/>
        <v>0</v>
      </c>
      <c r="AS41" s="21">
        <f t="shared" si="18"/>
        <v>0</v>
      </c>
      <c r="AT41" s="21">
        <f t="shared" si="19"/>
        <v>0</v>
      </c>
      <c r="AU41" s="21">
        <f t="shared" si="20"/>
        <v>0</v>
      </c>
      <c r="AV41" s="21">
        <f t="shared" si="21"/>
        <v>0</v>
      </c>
      <c r="AW41" s="21">
        <f t="shared" si="22"/>
        <v>0</v>
      </c>
      <c r="BI41" s="21"/>
      <c r="BJ41" s="21"/>
      <c r="BK41" s="21"/>
      <c r="BL41" s="21"/>
      <c r="BM41" s="21"/>
      <c r="BN41" s="21"/>
      <c r="BO41" s="21"/>
      <c r="BP41" s="21"/>
      <c r="BQ41" s="21"/>
      <c r="BR41" s="21"/>
      <c r="BS41" s="21"/>
      <c r="BU41" s="21"/>
      <c r="BV41" s="40"/>
    </row>
    <row r="42" spans="1:74" ht="15.75" x14ac:dyDescent="0.25">
      <c r="A42" s="4">
        <v>25</v>
      </c>
      <c r="B42" s="103" t="s">
        <v>89</v>
      </c>
      <c r="C42" s="104" t="s">
        <v>89</v>
      </c>
      <c r="D42" s="105" t="s">
        <v>89</v>
      </c>
      <c r="E42" s="56"/>
      <c r="F42" s="84"/>
      <c r="G42" s="79"/>
      <c r="H42" s="80"/>
      <c r="I42" s="99"/>
      <c r="J42" s="99"/>
      <c r="K42" s="99"/>
      <c r="L42" s="99"/>
      <c r="M42" s="80"/>
      <c r="N42" s="80"/>
      <c r="O42" s="80"/>
      <c r="P42" s="80"/>
      <c r="Q42" s="80"/>
      <c r="R42" s="80"/>
      <c r="S42" s="80"/>
      <c r="T42" s="80"/>
      <c r="U42" s="80"/>
      <c r="V42" s="80"/>
      <c r="W42" s="80"/>
      <c r="X42" s="99"/>
      <c r="Y42" s="42">
        <f t="shared" si="3"/>
        <v>0</v>
      </c>
      <c r="Z42" s="43">
        <f t="shared" si="1"/>
        <v>0</v>
      </c>
      <c r="AA42" s="61">
        <f t="shared" si="4"/>
        <v>2</v>
      </c>
      <c r="AB42" s="5"/>
      <c r="AC42" s="5"/>
      <c r="AD42" s="5"/>
      <c r="AF42" s="21">
        <f t="shared" si="5"/>
        <v>0</v>
      </c>
      <c r="AG42" s="21">
        <f t="shared" si="6"/>
        <v>0</v>
      </c>
      <c r="AH42" s="21">
        <f t="shared" si="7"/>
        <v>0</v>
      </c>
      <c r="AI42" s="21">
        <f t="shared" si="8"/>
        <v>0</v>
      </c>
      <c r="AJ42" s="21">
        <f t="shared" si="9"/>
        <v>0</v>
      </c>
      <c r="AK42" s="21">
        <f t="shared" si="10"/>
        <v>0</v>
      </c>
      <c r="AL42" s="21">
        <f t="shared" si="11"/>
        <v>0</v>
      </c>
      <c r="AM42" s="21">
        <f t="shared" si="12"/>
        <v>0</v>
      </c>
      <c r="AN42" s="21">
        <f t="shared" si="13"/>
        <v>0</v>
      </c>
      <c r="AO42" s="21">
        <f t="shared" si="14"/>
        <v>0</v>
      </c>
      <c r="AP42" s="21">
        <f t="shared" si="15"/>
        <v>0</v>
      </c>
      <c r="AQ42" s="21">
        <f t="shared" si="16"/>
        <v>0</v>
      </c>
      <c r="AR42" s="21">
        <f t="shared" si="17"/>
        <v>0</v>
      </c>
      <c r="AS42" s="21">
        <f t="shared" si="18"/>
        <v>0</v>
      </c>
      <c r="AT42" s="21">
        <f t="shared" si="19"/>
        <v>0</v>
      </c>
      <c r="AU42" s="21">
        <f t="shared" si="20"/>
        <v>0</v>
      </c>
      <c r="AV42" s="21">
        <f t="shared" si="21"/>
        <v>0</v>
      </c>
      <c r="AW42" s="21">
        <f t="shared" si="22"/>
        <v>0</v>
      </c>
      <c r="BI42" s="21"/>
      <c r="BJ42" s="21"/>
      <c r="BK42" s="21"/>
      <c r="BL42" s="21"/>
      <c r="BM42" s="21"/>
      <c r="BN42" s="21"/>
      <c r="BO42" s="21"/>
      <c r="BP42" s="21"/>
      <c r="BQ42" s="21"/>
      <c r="BR42" s="21"/>
      <c r="BS42" s="21"/>
      <c r="BU42" s="21"/>
      <c r="BV42" s="40"/>
    </row>
    <row r="43" spans="1:74" ht="15.75" x14ac:dyDescent="0.25">
      <c r="A43" s="4">
        <v>26</v>
      </c>
      <c r="B43" s="103" t="s">
        <v>90</v>
      </c>
      <c r="C43" s="104" t="s">
        <v>90</v>
      </c>
      <c r="D43" s="105" t="s">
        <v>90</v>
      </c>
      <c r="E43" s="56"/>
      <c r="F43" s="84"/>
      <c r="G43" s="79"/>
      <c r="H43" s="80"/>
      <c r="I43" s="99"/>
      <c r="J43" s="99"/>
      <c r="K43" s="99"/>
      <c r="L43" s="99"/>
      <c r="M43" s="80"/>
      <c r="N43" s="80"/>
      <c r="O43" s="80"/>
      <c r="P43" s="80"/>
      <c r="Q43" s="80"/>
      <c r="R43" s="80"/>
      <c r="S43" s="80"/>
      <c r="T43" s="80"/>
      <c r="U43" s="80"/>
      <c r="V43" s="80"/>
      <c r="W43" s="80"/>
      <c r="X43" s="99"/>
      <c r="Y43" s="42">
        <f t="shared" si="3"/>
        <v>0</v>
      </c>
      <c r="Z43" s="43">
        <f t="shared" si="1"/>
        <v>0</v>
      </c>
      <c r="AA43" s="61">
        <f t="shared" si="4"/>
        <v>2</v>
      </c>
      <c r="AB43" s="5"/>
      <c r="AC43" s="5"/>
      <c r="AD43" s="5"/>
      <c r="AF43" s="21">
        <f t="shared" si="5"/>
        <v>0</v>
      </c>
      <c r="AG43" s="21">
        <f t="shared" si="6"/>
        <v>0</v>
      </c>
      <c r="AH43" s="21">
        <f t="shared" si="7"/>
        <v>0</v>
      </c>
      <c r="AI43" s="21">
        <f t="shared" si="8"/>
        <v>0</v>
      </c>
      <c r="AJ43" s="21">
        <f t="shared" si="9"/>
        <v>0</v>
      </c>
      <c r="AK43" s="21">
        <f t="shared" si="10"/>
        <v>0</v>
      </c>
      <c r="AL43" s="21">
        <f t="shared" si="11"/>
        <v>0</v>
      </c>
      <c r="AM43" s="21">
        <f t="shared" si="12"/>
        <v>0</v>
      </c>
      <c r="AN43" s="21">
        <f t="shared" si="13"/>
        <v>0</v>
      </c>
      <c r="AO43" s="21">
        <f t="shared" si="14"/>
        <v>0</v>
      </c>
      <c r="AP43" s="21">
        <f t="shared" si="15"/>
        <v>0</v>
      </c>
      <c r="AQ43" s="21">
        <f t="shared" si="16"/>
        <v>0</v>
      </c>
      <c r="AR43" s="21">
        <f t="shared" si="17"/>
        <v>0</v>
      </c>
      <c r="AS43" s="21">
        <f t="shared" si="18"/>
        <v>0</v>
      </c>
      <c r="AT43" s="21">
        <f t="shared" si="19"/>
        <v>0</v>
      </c>
      <c r="AU43" s="21">
        <f t="shared" si="20"/>
        <v>0</v>
      </c>
      <c r="AV43" s="21">
        <f t="shared" si="21"/>
        <v>0</v>
      </c>
      <c r="AW43" s="21">
        <f t="shared" si="22"/>
        <v>0</v>
      </c>
      <c r="BI43" s="21"/>
      <c r="BJ43" s="21"/>
      <c r="BK43" s="21"/>
      <c r="BL43" s="21"/>
      <c r="BM43" s="21"/>
      <c r="BN43" s="21"/>
      <c r="BO43" s="21"/>
      <c r="BP43" s="21"/>
      <c r="BQ43" s="21"/>
      <c r="BR43" s="21"/>
      <c r="BS43" s="21"/>
      <c r="BU43" s="21"/>
      <c r="BV43" s="40"/>
    </row>
    <row r="44" spans="1:74" ht="15.75" x14ac:dyDescent="0.25">
      <c r="A44" s="4">
        <v>27</v>
      </c>
      <c r="B44" s="103" t="s">
        <v>91</v>
      </c>
      <c r="C44" s="104" t="s">
        <v>91</v>
      </c>
      <c r="D44" s="105" t="s">
        <v>91</v>
      </c>
      <c r="E44" s="56"/>
      <c r="F44" s="84"/>
      <c r="G44" s="79"/>
      <c r="H44" s="80"/>
      <c r="I44" s="99"/>
      <c r="J44" s="99"/>
      <c r="K44" s="99"/>
      <c r="L44" s="99"/>
      <c r="M44" s="80"/>
      <c r="N44" s="80"/>
      <c r="O44" s="80"/>
      <c r="P44" s="80"/>
      <c r="Q44" s="80"/>
      <c r="R44" s="80"/>
      <c r="S44" s="80"/>
      <c r="T44" s="80"/>
      <c r="U44" s="80"/>
      <c r="V44" s="80"/>
      <c r="W44" s="80"/>
      <c r="X44" s="99"/>
      <c r="Y44" s="42">
        <f t="shared" si="3"/>
        <v>0</v>
      </c>
      <c r="Z44" s="43">
        <f t="shared" si="1"/>
        <v>0</v>
      </c>
      <c r="AA44" s="61">
        <f t="shared" si="4"/>
        <v>2</v>
      </c>
      <c r="AB44" s="5"/>
      <c r="AC44" s="5"/>
      <c r="AD44" s="5"/>
      <c r="AF44" s="21">
        <f t="shared" si="5"/>
        <v>0</v>
      </c>
      <c r="AG44" s="21">
        <f t="shared" si="6"/>
        <v>0</v>
      </c>
      <c r="AH44" s="21">
        <f t="shared" si="7"/>
        <v>0</v>
      </c>
      <c r="AI44" s="21">
        <f t="shared" si="8"/>
        <v>0</v>
      </c>
      <c r="AJ44" s="21">
        <f t="shared" si="9"/>
        <v>0</v>
      </c>
      <c r="AK44" s="21">
        <f t="shared" si="10"/>
        <v>0</v>
      </c>
      <c r="AL44" s="21">
        <f t="shared" si="11"/>
        <v>0</v>
      </c>
      <c r="AM44" s="21">
        <f t="shared" si="12"/>
        <v>0</v>
      </c>
      <c r="AN44" s="21">
        <f t="shared" si="13"/>
        <v>0</v>
      </c>
      <c r="AO44" s="21">
        <f t="shared" si="14"/>
        <v>0</v>
      </c>
      <c r="AP44" s="21">
        <f t="shared" si="15"/>
        <v>0</v>
      </c>
      <c r="AQ44" s="21">
        <f t="shared" si="16"/>
        <v>0</v>
      </c>
      <c r="AR44" s="21">
        <f t="shared" si="17"/>
        <v>0</v>
      </c>
      <c r="AS44" s="21">
        <f t="shared" si="18"/>
        <v>0</v>
      </c>
      <c r="AT44" s="21">
        <f t="shared" si="19"/>
        <v>0</v>
      </c>
      <c r="AU44" s="21">
        <f t="shared" si="20"/>
        <v>0</v>
      </c>
      <c r="AV44" s="21">
        <f t="shared" si="21"/>
        <v>0</v>
      </c>
      <c r="AW44" s="21">
        <f t="shared" si="22"/>
        <v>0</v>
      </c>
      <c r="BI44" s="21"/>
      <c r="BJ44" s="21"/>
      <c r="BK44" s="21"/>
      <c r="BL44" s="21"/>
      <c r="BM44" s="21"/>
      <c r="BN44" s="21"/>
      <c r="BO44" s="21"/>
      <c r="BP44" s="21"/>
      <c r="BQ44" s="21"/>
      <c r="BR44" s="21"/>
      <c r="BS44" s="21"/>
      <c r="BU44" s="21"/>
      <c r="BV44" s="40"/>
    </row>
    <row r="45" spans="1:74" ht="15.75" x14ac:dyDescent="0.25">
      <c r="A45" s="4">
        <v>28</v>
      </c>
      <c r="B45" s="103" t="s">
        <v>92</v>
      </c>
      <c r="C45" s="104" t="s">
        <v>92</v>
      </c>
      <c r="D45" s="105" t="s">
        <v>92</v>
      </c>
      <c r="E45" s="56"/>
      <c r="F45" s="84"/>
      <c r="G45" s="79"/>
      <c r="H45" s="80"/>
      <c r="I45" s="99"/>
      <c r="J45" s="99"/>
      <c r="K45" s="99"/>
      <c r="L45" s="99"/>
      <c r="M45" s="80"/>
      <c r="N45" s="80"/>
      <c r="O45" s="80"/>
      <c r="P45" s="80"/>
      <c r="Q45" s="80"/>
      <c r="R45" s="80"/>
      <c r="S45" s="80"/>
      <c r="T45" s="80"/>
      <c r="U45" s="80"/>
      <c r="V45" s="80"/>
      <c r="W45" s="80"/>
      <c r="X45" s="99"/>
      <c r="Y45" s="42">
        <f t="shared" si="3"/>
        <v>0</v>
      </c>
      <c r="Z45" s="43">
        <f t="shared" si="1"/>
        <v>0</v>
      </c>
      <c r="AA45" s="61">
        <f t="shared" si="4"/>
        <v>2</v>
      </c>
      <c r="AB45" s="5"/>
      <c r="AC45" s="5"/>
      <c r="AD45" s="5"/>
      <c r="AF45" s="21">
        <f t="shared" si="5"/>
        <v>0</v>
      </c>
      <c r="AG45" s="21">
        <f t="shared" si="6"/>
        <v>0</v>
      </c>
      <c r="AH45" s="21">
        <f t="shared" si="7"/>
        <v>0</v>
      </c>
      <c r="AI45" s="21">
        <f t="shared" si="8"/>
        <v>0</v>
      </c>
      <c r="AJ45" s="21">
        <f t="shared" si="9"/>
        <v>0</v>
      </c>
      <c r="AK45" s="21">
        <f t="shared" si="10"/>
        <v>0</v>
      </c>
      <c r="AL45" s="21">
        <f t="shared" si="11"/>
        <v>0</v>
      </c>
      <c r="AM45" s="21">
        <f t="shared" si="12"/>
        <v>0</v>
      </c>
      <c r="AN45" s="21">
        <f t="shared" si="13"/>
        <v>0</v>
      </c>
      <c r="AO45" s="21">
        <f t="shared" si="14"/>
        <v>0</v>
      </c>
      <c r="AP45" s="21">
        <f t="shared" si="15"/>
        <v>0</v>
      </c>
      <c r="AQ45" s="21">
        <f t="shared" si="16"/>
        <v>0</v>
      </c>
      <c r="AR45" s="21">
        <f t="shared" si="17"/>
        <v>0</v>
      </c>
      <c r="AS45" s="21">
        <f t="shared" si="18"/>
        <v>0</v>
      </c>
      <c r="AT45" s="21">
        <f t="shared" si="19"/>
        <v>0</v>
      </c>
      <c r="AU45" s="21">
        <f t="shared" si="20"/>
        <v>0</v>
      </c>
      <c r="AV45" s="21">
        <f t="shared" si="21"/>
        <v>0</v>
      </c>
      <c r="AW45" s="21">
        <f t="shared" si="22"/>
        <v>0</v>
      </c>
      <c r="BI45" s="21"/>
      <c r="BJ45" s="21"/>
      <c r="BK45" s="21"/>
      <c r="BL45" s="21"/>
      <c r="BM45" s="21"/>
      <c r="BN45" s="21"/>
      <c r="BO45" s="21"/>
      <c r="BP45" s="21"/>
      <c r="BQ45" s="21"/>
      <c r="BR45" s="21"/>
      <c r="BS45" s="21"/>
      <c r="BU45" s="21"/>
      <c r="BV45" s="40"/>
    </row>
    <row r="46" spans="1:74" ht="15.75" x14ac:dyDescent="0.25">
      <c r="A46" s="4">
        <v>29</v>
      </c>
      <c r="B46" s="103" t="s">
        <v>93</v>
      </c>
      <c r="C46" s="104" t="s">
        <v>93</v>
      </c>
      <c r="D46" s="105" t="s">
        <v>93</v>
      </c>
      <c r="E46" s="56"/>
      <c r="F46" s="86"/>
      <c r="G46" s="81"/>
      <c r="H46" s="80"/>
      <c r="I46" s="99"/>
      <c r="J46" s="99"/>
      <c r="K46" s="100"/>
      <c r="L46" s="100"/>
      <c r="M46" s="80"/>
      <c r="N46" s="80"/>
      <c r="O46" s="80"/>
      <c r="P46" s="82"/>
      <c r="Q46" s="82"/>
      <c r="R46" s="82"/>
      <c r="S46" s="82"/>
      <c r="T46" s="82"/>
      <c r="U46" s="82"/>
      <c r="V46" s="82"/>
      <c r="W46" s="82"/>
      <c r="X46" s="100"/>
      <c r="Y46" s="42">
        <f t="shared" si="3"/>
        <v>0</v>
      </c>
      <c r="Z46" s="43">
        <f t="shared" si="1"/>
        <v>0</v>
      </c>
      <c r="AA46" s="61">
        <f t="shared" si="4"/>
        <v>2</v>
      </c>
      <c r="AB46" s="5"/>
      <c r="AC46" s="5"/>
      <c r="AD46" s="5"/>
      <c r="AF46" s="21">
        <f t="shared" si="5"/>
        <v>0</v>
      </c>
      <c r="AG46" s="21">
        <f t="shared" si="6"/>
        <v>0</v>
      </c>
      <c r="AH46" s="21">
        <f t="shared" si="7"/>
        <v>0</v>
      </c>
      <c r="AI46" s="21">
        <f t="shared" si="8"/>
        <v>0</v>
      </c>
      <c r="AJ46" s="21">
        <f t="shared" si="9"/>
        <v>0</v>
      </c>
      <c r="AK46" s="21">
        <f t="shared" si="10"/>
        <v>0</v>
      </c>
      <c r="AL46" s="21">
        <f t="shared" si="11"/>
        <v>0</v>
      </c>
      <c r="AM46" s="21">
        <f t="shared" si="12"/>
        <v>0</v>
      </c>
      <c r="AN46" s="21">
        <f t="shared" si="13"/>
        <v>0</v>
      </c>
      <c r="AO46" s="21">
        <f t="shared" si="14"/>
        <v>0</v>
      </c>
      <c r="AP46" s="21">
        <f t="shared" si="15"/>
        <v>0</v>
      </c>
      <c r="AQ46" s="21">
        <f t="shared" si="16"/>
        <v>0</v>
      </c>
      <c r="AR46" s="21">
        <f t="shared" si="17"/>
        <v>0</v>
      </c>
      <c r="AS46" s="21">
        <f t="shared" si="18"/>
        <v>0</v>
      </c>
      <c r="AT46" s="21">
        <f t="shared" si="19"/>
        <v>0</v>
      </c>
      <c r="AU46" s="21">
        <f t="shared" si="20"/>
        <v>0</v>
      </c>
      <c r="AV46" s="21">
        <f t="shared" si="21"/>
        <v>0</v>
      </c>
      <c r="AW46" s="21">
        <f t="shared" si="22"/>
        <v>0</v>
      </c>
      <c r="BI46" s="21"/>
      <c r="BJ46" s="21"/>
      <c r="BK46" s="21"/>
      <c r="BL46" s="21"/>
      <c r="BM46" s="21"/>
      <c r="BN46" s="21"/>
      <c r="BO46" s="21"/>
      <c r="BP46" s="21"/>
      <c r="BQ46" s="21"/>
      <c r="BR46" s="21"/>
      <c r="BS46" s="21"/>
      <c r="BU46" s="21"/>
      <c r="BV46" s="40"/>
    </row>
    <row r="47" spans="1:74" ht="15.75" x14ac:dyDescent="0.25">
      <c r="A47" s="4">
        <v>30</v>
      </c>
      <c r="B47" s="103"/>
      <c r="C47" s="104"/>
      <c r="D47" s="105"/>
      <c r="E47" s="56"/>
      <c r="F47" s="84"/>
      <c r="G47" s="79"/>
      <c r="H47" s="80"/>
      <c r="I47" s="99"/>
      <c r="J47" s="99"/>
      <c r="K47" s="99"/>
      <c r="L47" s="99"/>
      <c r="M47" s="80"/>
      <c r="N47" s="80"/>
      <c r="O47" s="80"/>
      <c r="P47" s="80"/>
      <c r="Q47" s="80"/>
      <c r="R47" s="80"/>
      <c r="S47" s="80"/>
      <c r="T47" s="80"/>
      <c r="U47" s="80"/>
      <c r="V47" s="80"/>
      <c r="W47" s="80"/>
      <c r="X47" s="99"/>
      <c r="Y47" s="42">
        <f t="shared" si="3"/>
        <v>0</v>
      </c>
      <c r="Z47" s="43">
        <f t="shared" si="1"/>
        <v>0</v>
      </c>
      <c r="AA47" s="61">
        <f t="shared" si="4"/>
        <v>2</v>
      </c>
      <c r="AB47" s="5"/>
      <c r="AC47" s="5"/>
      <c r="AD47" s="5"/>
      <c r="AF47" s="21">
        <f t="shared" si="5"/>
        <v>0</v>
      </c>
      <c r="AG47" s="21">
        <f t="shared" si="6"/>
        <v>0</v>
      </c>
      <c r="AH47" s="21">
        <f t="shared" si="7"/>
        <v>0</v>
      </c>
      <c r="AI47" s="21">
        <f t="shared" si="8"/>
        <v>0</v>
      </c>
      <c r="AJ47" s="21">
        <f t="shared" si="9"/>
        <v>0</v>
      </c>
      <c r="AK47" s="21">
        <f t="shared" si="10"/>
        <v>0</v>
      </c>
      <c r="AL47" s="21">
        <f t="shared" si="11"/>
        <v>0</v>
      </c>
      <c r="AM47" s="21">
        <f t="shared" si="12"/>
        <v>0</v>
      </c>
      <c r="AN47" s="21">
        <f t="shared" si="13"/>
        <v>0</v>
      </c>
      <c r="AO47" s="21">
        <f t="shared" si="14"/>
        <v>0</v>
      </c>
      <c r="AP47" s="21">
        <f t="shared" si="15"/>
        <v>0</v>
      </c>
      <c r="AQ47" s="21">
        <f t="shared" si="16"/>
        <v>0</v>
      </c>
      <c r="AR47" s="21">
        <f t="shared" si="17"/>
        <v>0</v>
      </c>
      <c r="AS47" s="21">
        <f t="shared" si="18"/>
        <v>0</v>
      </c>
      <c r="AT47" s="21">
        <f t="shared" si="19"/>
        <v>0</v>
      </c>
      <c r="AU47" s="21">
        <f t="shared" si="20"/>
        <v>0</v>
      </c>
      <c r="AV47" s="21">
        <f t="shared" si="21"/>
        <v>0</v>
      </c>
      <c r="AW47" s="21">
        <f t="shared" si="22"/>
        <v>0</v>
      </c>
      <c r="BI47" s="21"/>
      <c r="BJ47" s="21"/>
      <c r="BK47" s="21"/>
      <c r="BL47" s="21"/>
      <c r="BM47" s="21"/>
      <c r="BN47" s="21"/>
      <c r="BO47" s="21"/>
      <c r="BP47" s="21"/>
      <c r="BQ47" s="21"/>
      <c r="BR47" s="21"/>
      <c r="BS47" s="21"/>
      <c r="BU47" s="21"/>
      <c r="BV47" s="40"/>
    </row>
    <row r="48" spans="1:74" ht="15.75" x14ac:dyDescent="0.25">
      <c r="A48" s="10">
        <v>31</v>
      </c>
      <c r="B48" s="103"/>
      <c r="C48" s="104"/>
      <c r="D48" s="105"/>
      <c r="E48" s="56"/>
      <c r="F48" s="84"/>
      <c r="G48" s="79"/>
      <c r="H48" s="80"/>
      <c r="I48" s="99"/>
      <c r="J48" s="99"/>
      <c r="K48" s="99"/>
      <c r="L48" s="99"/>
      <c r="M48" s="80"/>
      <c r="N48" s="80"/>
      <c r="O48" s="80"/>
      <c r="P48" s="80"/>
      <c r="Q48" s="80"/>
      <c r="R48" s="80"/>
      <c r="S48" s="80"/>
      <c r="T48" s="80"/>
      <c r="U48" s="80"/>
      <c r="V48" s="80"/>
      <c r="W48" s="80"/>
      <c r="X48" s="99"/>
      <c r="Y48" s="42">
        <f t="shared" si="3"/>
        <v>0</v>
      </c>
      <c r="Z48" s="43">
        <f t="shared" si="1"/>
        <v>0</v>
      </c>
      <c r="AA48" s="61">
        <f t="shared" si="4"/>
        <v>2</v>
      </c>
      <c r="AB48" s="5"/>
      <c r="AC48" s="5"/>
      <c r="AD48" s="5"/>
      <c r="AF48" s="21">
        <f t="shared" si="5"/>
        <v>0</v>
      </c>
      <c r="AG48" s="21">
        <f t="shared" si="6"/>
        <v>0</v>
      </c>
      <c r="AH48" s="21">
        <f t="shared" si="7"/>
        <v>0</v>
      </c>
      <c r="AI48" s="21">
        <f t="shared" si="8"/>
        <v>0</v>
      </c>
      <c r="AJ48" s="21">
        <f t="shared" si="9"/>
        <v>0</v>
      </c>
      <c r="AK48" s="21">
        <f t="shared" si="10"/>
        <v>0</v>
      </c>
      <c r="AL48" s="21">
        <f t="shared" si="11"/>
        <v>0</v>
      </c>
      <c r="AM48" s="21">
        <f t="shared" si="12"/>
        <v>0</v>
      </c>
      <c r="AN48" s="21">
        <f t="shared" si="13"/>
        <v>0</v>
      </c>
      <c r="AO48" s="21">
        <f t="shared" si="14"/>
        <v>0</v>
      </c>
      <c r="AP48" s="21">
        <f t="shared" si="15"/>
        <v>0</v>
      </c>
      <c r="AQ48" s="21">
        <f t="shared" si="16"/>
        <v>0</v>
      </c>
      <c r="AR48" s="21">
        <f t="shared" si="17"/>
        <v>0</v>
      </c>
      <c r="AS48" s="21">
        <f t="shared" si="18"/>
        <v>0</v>
      </c>
      <c r="AT48" s="21">
        <f t="shared" si="19"/>
        <v>0</v>
      </c>
      <c r="AU48" s="21">
        <f t="shared" si="20"/>
        <v>0</v>
      </c>
      <c r="AV48" s="21">
        <f t="shared" si="21"/>
        <v>0</v>
      </c>
      <c r="AW48" s="21">
        <f t="shared" si="22"/>
        <v>0</v>
      </c>
      <c r="BI48" s="21"/>
      <c r="BJ48" s="21"/>
      <c r="BK48" s="21"/>
      <c r="BL48" s="21"/>
      <c r="BM48" s="21"/>
      <c r="BN48" s="21"/>
      <c r="BO48" s="21"/>
      <c r="BP48" s="21"/>
      <c r="BQ48" s="21"/>
      <c r="BR48" s="21"/>
      <c r="BS48" s="21"/>
      <c r="BU48" s="21"/>
      <c r="BV48" s="40"/>
    </row>
    <row r="49" spans="1:74" ht="15.75" x14ac:dyDescent="0.25">
      <c r="A49" s="10">
        <v>32</v>
      </c>
      <c r="B49" s="103"/>
      <c r="C49" s="104"/>
      <c r="D49" s="105"/>
      <c r="E49" s="57"/>
      <c r="F49" s="86"/>
      <c r="G49" s="81"/>
      <c r="H49" s="80"/>
      <c r="I49" s="99"/>
      <c r="J49" s="99"/>
      <c r="K49" s="100"/>
      <c r="L49" s="100"/>
      <c r="M49" s="80"/>
      <c r="N49" s="80"/>
      <c r="O49" s="80"/>
      <c r="P49" s="82"/>
      <c r="Q49" s="82"/>
      <c r="R49" s="82"/>
      <c r="S49" s="82"/>
      <c r="T49" s="82"/>
      <c r="U49" s="82"/>
      <c r="V49" s="82"/>
      <c r="W49" s="82"/>
      <c r="X49" s="100"/>
      <c r="Y49" s="42">
        <f t="shared" si="3"/>
        <v>0</v>
      </c>
      <c r="Z49" s="43">
        <f t="shared" si="1"/>
        <v>0</v>
      </c>
      <c r="AA49" s="61">
        <f t="shared" si="4"/>
        <v>2</v>
      </c>
      <c r="AB49" s="5"/>
      <c r="AC49" s="5"/>
      <c r="AD49" s="5"/>
      <c r="AF49" s="21">
        <f t="shared" si="5"/>
        <v>0</v>
      </c>
      <c r="AG49" s="21">
        <f t="shared" si="6"/>
        <v>0</v>
      </c>
      <c r="AH49" s="21">
        <f t="shared" si="7"/>
        <v>0</v>
      </c>
      <c r="AI49" s="21">
        <f t="shared" si="8"/>
        <v>0</v>
      </c>
      <c r="AJ49" s="21">
        <f t="shared" si="9"/>
        <v>0</v>
      </c>
      <c r="AK49" s="21">
        <f t="shared" si="10"/>
        <v>0</v>
      </c>
      <c r="AL49" s="21">
        <f t="shared" si="11"/>
        <v>0</v>
      </c>
      <c r="AM49" s="21">
        <f t="shared" si="12"/>
        <v>0</v>
      </c>
      <c r="AN49" s="21">
        <f t="shared" si="13"/>
        <v>0</v>
      </c>
      <c r="AO49" s="21">
        <f t="shared" si="14"/>
        <v>0</v>
      </c>
      <c r="AP49" s="21">
        <f t="shared" si="15"/>
        <v>0</v>
      </c>
      <c r="AQ49" s="21">
        <f t="shared" si="16"/>
        <v>0</v>
      </c>
      <c r="AR49" s="21">
        <f t="shared" si="17"/>
        <v>0</v>
      </c>
      <c r="AS49" s="21">
        <f t="shared" si="18"/>
        <v>0</v>
      </c>
      <c r="AT49" s="21">
        <f t="shared" si="19"/>
        <v>0</v>
      </c>
      <c r="AU49" s="21">
        <f t="shared" si="20"/>
        <v>0</v>
      </c>
      <c r="AV49" s="21">
        <f t="shared" si="21"/>
        <v>0</v>
      </c>
      <c r="AW49" s="21">
        <f t="shared" si="22"/>
        <v>0</v>
      </c>
      <c r="BI49" s="21"/>
      <c r="BJ49" s="21"/>
      <c r="BK49" s="21"/>
      <c r="BL49" s="21"/>
      <c r="BM49" s="21"/>
      <c r="BN49" s="21"/>
      <c r="BO49" s="21"/>
      <c r="BP49" s="21"/>
      <c r="BQ49" s="21"/>
      <c r="BR49" s="21"/>
      <c r="BS49" s="21"/>
      <c r="BU49" s="21"/>
      <c r="BV49" s="40"/>
    </row>
    <row r="50" spans="1:74" ht="15.75" x14ac:dyDescent="0.25">
      <c r="A50" s="10">
        <v>33</v>
      </c>
      <c r="B50" s="103"/>
      <c r="C50" s="104"/>
      <c r="D50" s="105"/>
      <c r="E50" s="57"/>
      <c r="F50" s="86"/>
      <c r="G50" s="81"/>
      <c r="H50" s="80"/>
      <c r="I50" s="99"/>
      <c r="J50" s="99"/>
      <c r="K50" s="100"/>
      <c r="L50" s="100"/>
      <c r="M50" s="80"/>
      <c r="N50" s="80"/>
      <c r="O50" s="80"/>
      <c r="P50" s="82"/>
      <c r="Q50" s="82"/>
      <c r="R50" s="82"/>
      <c r="S50" s="82"/>
      <c r="T50" s="82"/>
      <c r="U50" s="82"/>
      <c r="V50" s="82"/>
      <c r="W50" s="82"/>
      <c r="X50" s="100"/>
      <c r="Y50" s="42">
        <f t="shared" si="3"/>
        <v>0</v>
      </c>
      <c r="Z50" s="43">
        <f t="shared" si="1"/>
        <v>0</v>
      </c>
      <c r="AA50" s="61">
        <f t="shared" si="4"/>
        <v>2</v>
      </c>
      <c r="AB50" s="5"/>
      <c r="AC50" s="5"/>
      <c r="AD50" s="5"/>
      <c r="AF50" s="21">
        <f t="shared" si="5"/>
        <v>0</v>
      </c>
      <c r="AG50" s="21">
        <f t="shared" si="6"/>
        <v>0</v>
      </c>
      <c r="AH50" s="21">
        <f t="shared" si="7"/>
        <v>0</v>
      </c>
      <c r="AI50" s="21">
        <f t="shared" si="8"/>
        <v>0</v>
      </c>
      <c r="AJ50" s="21">
        <f t="shared" si="9"/>
        <v>0</v>
      </c>
      <c r="AK50" s="21">
        <f t="shared" si="10"/>
        <v>0</v>
      </c>
      <c r="AL50" s="21">
        <f t="shared" si="11"/>
        <v>0</v>
      </c>
      <c r="AM50" s="21">
        <f t="shared" si="12"/>
        <v>0</v>
      </c>
      <c r="AN50" s="21">
        <f t="shared" si="13"/>
        <v>0</v>
      </c>
      <c r="AO50" s="21">
        <f t="shared" si="14"/>
        <v>0</v>
      </c>
      <c r="AP50" s="21">
        <f t="shared" si="15"/>
        <v>0</v>
      </c>
      <c r="AQ50" s="21">
        <f t="shared" si="16"/>
        <v>0</v>
      </c>
      <c r="AR50" s="21">
        <f t="shared" si="17"/>
        <v>0</v>
      </c>
      <c r="AS50" s="21">
        <f t="shared" si="18"/>
        <v>0</v>
      </c>
      <c r="AT50" s="21">
        <f t="shared" si="19"/>
        <v>0</v>
      </c>
      <c r="AU50" s="21">
        <f t="shared" si="20"/>
        <v>0</v>
      </c>
      <c r="AV50" s="21">
        <f t="shared" si="21"/>
        <v>0</v>
      </c>
      <c r="AW50" s="21">
        <f t="shared" si="22"/>
        <v>0</v>
      </c>
      <c r="BI50" s="21"/>
      <c r="BJ50" s="21"/>
      <c r="BK50" s="21"/>
      <c r="BL50" s="21"/>
      <c r="BM50" s="21"/>
      <c r="BN50" s="21"/>
      <c r="BO50" s="21"/>
      <c r="BP50" s="21"/>
      <c r="BQ50" s="21"/>
      <c r="BR50" s="21"/>
      <c r="BS50" s="21"/>
      <c r="BU50" s="21"/>
      <c r="BV50" s="40"/>
    </row>
    <row r="51" spans="1:74" x14ac:dyDescent="0.25">
      <c r="A51" s="15">
        <v>34</v>
      </c>
      <c r="B51" s="103"/>
      <c r="C51" s="104"/>
      <c r="D51" s="105"/>
      <c r="E51" s="41"/>
      <c r="F51" s="84"/>
      <c r="G51" s="83"/>
      <c r="H51" s="80"/>
      <c r="I51" s="99"/>
      <c r="J51" s="99"/>
      <c r="K51" s="99"/>
      <c r="L51" s="99"/>
      <c r="M51" s="80"/>
      <c r="N51" s="80"/>
      <c r="O51" s="80"/>
      <c r="P51" s="80"/>
      <c r="Q51" s="80"/>
      <c r="R51" s="80"/>
      <c r="S51" s="80"/>
      <c r="T51" s="80"/>
      <c r="U51" s="80"/>
      <c r="V51" s="80"/>
      <c r="W51" s="80"/>
      <c r="X51" s="99"/>
      <c r="Y51" s="42">
        <f t="shared" si="3"/>
        <v>0</v>
      </c>
      <c r="Z51" s="43">
        <f t="shared" si="1"/>
        <v>0</v>
      </c>
      <c r="AA51" s="61">
        <f t="shared" si="4"/>
        <v>2</v>
      </c>
      <c r="AF51" s="21">
        <f t="shared" si="5"/>
        <v>0</v>
      </c>
      <c r="AG51" s="21">
        <f t="shared" si="6"/>
        <v>0</v>
      </c>
      <c r="AH51" s="21">
        <f t="shared" si="7"/>
        <v>0</v>
      </c>
      <c r="AI51" s="21">
        <f t="shared" si="8"/>
        <v>0</v>
      </c>
      <c r="AJ51" s="21">
        <f t="shared" si="9"/>
        <v>0</v>
      </c>
      <c r="AK51" s="21">
        <f t="shared" si="10"/>
        <v>0</v>
      </c>
      <c r="AL51" s="21">
        <f t="shared" si="11"/>
        <v>0</v>
      </c>
      <c r="AM51" s="21">
        <f t="shared" si="12"/>
        <v>0</v>
      </c>
      <c r="AN51" s="21">
        <f t="shared" si="13"/>
        <v>0</v>
      </c>
      <c r="AO51" s="21">
        <f t="shared" si="14"/>
        <v>0</v>
      </c>
      <c r="AP51" s="21">
        <f t="shared" si="15"/>
        <v>0</v>
      </c>
      <c r="AQ51" s="21">
        <f t="shared" si="16"/>
        <v>0</v>
      </c>
      <c r="AR51" s="21">
        <f t="shared" si="17"/>
        <v>0</v>
      </c>
      <c r="AS51" s="21">
        <f t="shared" si="18"/>
        <v>0</v>
      </c>
      <c r="AT51" s="21">
        <f t="shared" si="19"/>
        <v>0</v>
      </c>
      <c r="AU51" s="21">
        <f t="shared" si="20"/>
        <v>0</v>
      </c>
      <c r="AV51" s="21">
        <f t="shared" si="21"/>
        <v>0</v>
      </c>
      <c r="AW51" s="21">
        <f t="shared" si="22"/>
        <v>0</v>
      </c>
      <c r="BI51" s="21"/>
      <c r="BJ51" s="21"/>
      <c r="BK51" s="21"/>
      <c r="BL51" s="21"/>
      <c r="BM51" s="21"/>
      <c r="BN51" s="21"/>
      <c r="BO51" s="21"/>
      <c r="BP51" s="21"/>
      <c r="BQ51" s="21"/>
      <c r="BR51" s="21"/>
      <c r="BS51" s="21"/>
      <c r="BU51" s="21"/>
      <c r="BV51" s="40"/>
    </row>
    <row r="52" spans="1:74" x14ac:dyDescent="0.25">
      <c r="A52" s="15">
        <v>35</v>
      </c>
      <c r="B52" s="103"/>
      <c r="C52" s="104"/>
      <c r="D52" s="105"/>
      <c r="E52" s="41"/>
      <c r="F52" s="84"/>
      <c r="G52" s="83"/>
      <c r="H52" s="80"/>
      <c r="I52" s="99"/>
      <c r="J52" s="99"/>
      <c r="K52" s="99"/>
      <c r="L52" s="99"/>
      <c r="M52" s="80"/>
      <c r="N52" s="80"/>
      <c r="O52" s="80"/>
      <c r="P52" s="80"/>
      <c r="Q52" s="80"/>
      <c r="R52" s="80"/>
      <c r="S52" s="80"/>
      <c r="T52" s="80"/>
      <c r="U52" s="80"/>
      <c r="V52" s="80"/>
      <c r="W52" s="80"/>
      <c r="X52" s="99"/>
      <c r="Y52" s="42">
        <f t="shared" si="3"/>
        <v>0</v>
      </c>
      <c r="Z52" s="43">
        <f t="shared" si="1"/>
        <v>0</v>
      </c>
      <c r="AA52" s="61">
        <f t="shared" si="4"/>
        <v>2</v>
      </c>
      <c r="AF52" s="21">
        <f t="shared" si="5"/>
        <v>0</v>
      </c>
      <c r="AG52" s="21">
        <f t="shared" si="6"/>
        <v>0</v>
      </c>
      <c r="AH52" s="21">
        <f t="shared" si="7"/>
        <v>0</v>
      </c>
      <c r="AI52" s="21">
        <f t="shared" si="8"/>
        <v>0</v>
      </c>
      <c r="AJ52" s="21">
        <f t="shared" si="9"/>
        <v>0</v>
      </c>
      <c r="AK52" s="21">
        <f t="shared" si="10"/>
        <v>0</v>
      </c>
      <c r="AL52" s="21">
        <f t="shared" si="11"/>
        <v>0</v>
      </c>
      <c r="AM52" s="21">
        <f t="shared" si="12"/>
        <v>0</v>
      </c>
      <c r="AN52" s="21">
        <f t="shared" si="13"/>
        <v>0</v>
      </c>
      <c r="AO52" s="21">
        <f t="shared" si="14"/>
        <v>0</v>
      </c>
      <c r="AP52" s="21">
        <f t="shared" si="15"/>
        <v>0</v>
      </c>
      <c r="AQ52" s="21">
        <f t="shared" si="16"/>
        <v>0</v>
      </c>
      <c r="AR52" s="21">
        <f t="shared" si="17"/>
        <v>0</v>
      </c>
      <c r="AS52" s="21">
        <f t="shared" si="18"/>
        <v>0</v>
      </c>
      <c r="AT52" s="21">
        <f t="shared" si="19"/>
        <v>0</v>
      </c>
      <c r="AU52" s="21">
        <f t="shared" si="20"/>
        <v>0</v>
      </c>
      <c r="AV52" s="21">
        <f t="shared" si="21"/>
        <v>0</v>
      </c>
      <c r="AW52" s="21">
        <f t="shared" si="22"/>
        <v>0</v>
      </c>
      <c r="BI52" s="21"/>
      <c r="BJ52" s="21"/>
      <c r="BK52" s="21"/>
      <c r="BL52" s="21"/>
      <c r="BM52" s="21"/>
      <c r="BN52" s="21"/>
      <c r="BO52" s="21"/>
      <c r="BP52" s="21"/>
      <c r="BQ52" s="21"/>
      <c r="BR52" s="21"/>
      <c r="BS52" s="21"/>
      <c r="BU52" s="21"/>
      <c r="BV52" s="40"/>
    </row>
    <row r="53" spans="1:74" x14ac:dyDescent="0.25">
      <c r="A53" s="15">
        <v>36</v>
      </c>
      <c r="B53" s="103"/>
      <c r="C53" s="104"/>
      <c r="D53" s="105"/>
      <c r="E53" s="41"/>
      <c r="F53" s="84"/>
      <c r="G53" s="83"/>
      <c r="H53" s="80"/>
      <c r="I53" s="99"/>
      <c r="J53" s="99"/>
      <c r="K53" s="99"/>
      <c r="L53" s="99"/>
      <c r="M53" s="80"/>
      <c r="N53" s="80"/>
      <c r="O53" s="80"/>
      <c r="P53" s="80"/>
      <c r="Q53" s="80"/>
      <c r="R53" s="80"/>
      <c r="S53" s="80"/>
      <c r="T53" s="80"/>
      <c r="U53" s="80"/>
      <c r="V53" s="80"/>
      <c r="W53" s="80"/>
      <c r="X53" s="99"/>
      <c r="Y53" s="42">
        <f t="shared" si="3"/>
        <v>0</v>
      </c>
      <c r="Z53" s="43">
        <f t="shared" si="1"/>
        <v>0</v>
      </c>
      <c r="AA53" s="61">
        <f t="shared" si="4"/>
        <v>2</v>
      </c>
      <c r="AF53" s="21">
        <f t="shared" si="5"/>
        <v>0</v>
      </c>
      <c r="AG53" s="21">
        <f t="shared" si="6"/>
        <v>0</v>
      </c>
      <c r="AH53" s="21">
        <f t="shared" si="7"/>
        <v>0</v>
      </c>
      <c r="AI53" s="21">
        <f t="shared" si="8"/>
        <v>0</v>
      </c>
      <c r="AJ53" s="21">
        <f t="shared" si="9"/>
        <v>0</v>
      </c>
      <c r="AK53" s="21">
        <f t="shared" si="10"/>
        <v>0</v>
      </c>
      <c r="AL53" s="21">
        <f t="shared" si="11"/>
        <v>0</v>
      </c>
      <c r="AM53" s="21">
        <f t="shared" si="12"/>
        <v>0</v>
      </c>
      <c r="AN53" s="21">
        <f t="shared" si="13"/>
        <v>0</v>
      </c>
      <c r="AO53" s="21">
        <f t="shared" si="14"/>
        <v>0</v>
      </c>
      <c r="AP53" s="21">
        <f t="shared" si="15"/>
        <v>0</v>
      </c>
      <c r="AQ53" s="21">
        <f t="shared" si="16"/>
        <v>0</v>
      </c>
      <c r="AR53" s="21">
        <f t="shared" si="17"/>
        <v>0</v>
      </c>
      <c r="AS53" s="21">
        <f t="shared" si="18"/>
        <v>0</v>
      </c>
      <c r="AT53" s="21">
        <f t="shared" si="19"/>
        <v>0</v>
      </c>
      <c r="AU53" s="21">
        <f t="shared" si="20"/>
        <v>0</v>
      </c>
      <c r="AV53" s="21">
        <f t="shared" si="21"/>
        <v>0</v>
      </c>
      <c r="AW53" s="21">
        <f t="shared" si="22"/>
        <v>0</v>
      </c>
      <c r="BI53" s="21"/>
      <c r="BJ53" s="21"/>
      <c r="BK53" s="21"/>
      <c r="BL53" s="21"/>
      <c r="BM53" s="21"/>
      <c r="BN53" s="21"/>
      <c r="BO53" s="21"/>
      <c r="BP53" s="21"/>
      <c r="BQ53" s="21"/>
      <c r="BR53" s="21"/>
      <c r="BS53" s="21"/>
      <c r="BU53" s="21"/>
      <c r="BV53" s="40"/>
    </row>
    <row r="54" spans="1:74" x14ac:dyDescent="0.25">
      <c r="A54" s="15">
        <v>37</v>
      </c>
      <c r="B54" s="103"/>
      <c r="C54" s="104"/>
      <c r="D54" s="105"/>
      <c r="E54" s="41"/>
      <c r="F54" s="84"/>
      <c r="G54" s="83"/>
      <c r="H54" s="80"/>
      <c r="I54" s="99"/>
      <c r="J54" s="99"/>
      <c r="K54" s="99"/>
      <c r="L54" s="99"/>
      <c r="M54" s="80"/>
      <c r="N54" s="80"/>
      <c r="O54" s="80"/>
      <c r="P54" s="80"/>
      <c r="Q54" s="80"/>
      <c r="R54" s="80"/>
      <c r="S54" s="80"/>
      <c r="T54" s="80"/>
      <c r="U54" s="80"/>
      <c r="V54" s="80"/>
      <c r="W54" s="80"/>
      <c r="X54" s="99"/>
      <c r="Y54" s="42">
        <f t="shared" si="3"/>
        <v>0</v>
      </c>
      <c r="Z54" s="43">
        <f t="shared" si="1"/>
        <v>0</v>
      </c>
      <c r="AA54" s="61">
        <f t="shared" si="4"/>
        <v>2</v>
      </c>
      <c r="AF54" s="21">
        <f t="shared" si="5"/>
        <v>0</v>
      </c>
      <c r="AG54" s="21">
        <f t="shared" si="6"/>
        <v>0</v>
      </c>
      <c r="AH54" s="21">
        <f t="shared" si="7"/>
        <v>0</v>
      </c>
      <c r="AI54" s="21">
        <f t="shared" si="8"/>
        <v>0</v>
      </c>
      <c r="AJ54" s="21">
        <f t="shared" si="9"/>
        <v>0</v>
      </c>
      <c r="AK54" s="21">
        <f t="shared" si="10"/>
        <v>0</v>
      </c>
      <c r="AL54" s="21">
        <f t="shared" si="11"/>
        <v>0</v>
      </c>
      <c r="AM54" s="21">
        <f t="shared" si="12"/>
        <v>0</v>
      </c>
      <c r="AN54" s="21">
        <f t="shared" si="13"/>
        <v>0</v>
      </c>
      <c r="AO54" s="21">
        <f t="shared" si="14"/>
        <v>0</v>
      </c>
      <c r="AP54" s="21">
        <f t="shared" si="15"/>
        <v>0</v>
      </c>
      <c r="AQ54" s="21">
        <f t="shared" si="16"/>
        <v>0</v>
      </c>
      <c r="AR54" s="21">
        <f t="shared" si="17"/>
        <v>0</v>
      </c>
      <c r="AS54" s="21">
        <f t="shared" si="18"/>
        <v>0</v>
      </c>
      <c r="AT54" s="21">
        <f t="shared" si="19"/>
        <v>0</v>
      </c>
      <c r="AU54" s="21">
        <f t="shared" si="20"/>
        <v>0</v>
      </c>
      <c r="AV54" s="21">
        <f t="shared" si="21"/>
        <v>0</v>
      </c>
      <c r="AW54" s="21">
        <f t="shared" si="22"/>
        <v>0</v>
      </c>
      <c r="BI54" s="21"/>
      <c r="BJ54" s="21"/>
      <c r="BK54" s="21"/>
      <c r="BL54" s="21"/>
      <c r="BM54" s="21"/>
      <c r="BN54" s="21"/>
      <c r="BO54" s="21"/>
      <c r="BP54" s="21"/>
      <c r="BQ54" s="21"/>
      <c r="BR54" s="21"/>
      <c r="BS54" s="21"/>
      <c r="BU54" s="21"/>
      <c r="BV54" s="40"/>
    </row>
    <row r="55" spans="1:74" x14ac:dyDescent="0.25">
      <c r="A55" s="15">
        <v>38</v>
      </c>
      <c r="B55" s="103"/>
      <c r="C55" s="104"/>
      <c r="D55" s="105"/>
      <c r="E55" s="41"/>
      <c r="F55" s="84"/>
      <c r="G55" s="83"/>
      <c r="H55" s="80"/>
      <c r="I55" s="99"/>
      <c r="J55" s="99"/>
      <c r="K55" s="99"/>
      <c r="L55" s="99"/>
      <c r="M55" s="80"/>
      <c r="N55" s="80"/>
      <c r="O55" s="80"/>
      <c r="P55" s="80"/>
      <c r="Q55" s="80"/>
      <c r="R55" s="80"/>
      <c r="S55" s="80"/>
      <c r="T55" s="80"/>
      <c r="U55" s="80"/>
      <c r="V55" s="80"/>
      <c r="W55" s="80"/>
      <c r="X55" s="99"/>
      <c r="Y55" s="42">
        <f t="shared" si="3"/>
        <v>0</v>
      </c>
      <c r="Z55" s="43">
        <f t="shared" si="1"/>
        <v>0</v>
      </c>
      <c r="AA55" s="61">
        <f t="shared" si="4"/>
        <v>2</v>
      </c>
      <c r="AF55" s="21">
        <f t="shared" si="5"/>
        <v>0</v>
      </c>
      <c r="AG55" s="21">
        <f t="shared" si="6"/>
        <v>0</v>
      </c>
      <c r="AH55" s="21">
        <f t="shared" si="7"/>
        <v>0</v>
      </c>
      <c r="AI55" s="21">
        <f t="shared" si="8"/>
        <v>0</v>
      </c>
      <c r="AJ55" s="21">
        <f t="shared" si="9"/>
        <v>0</v>
      </c>
      <c r="AK55" s="21">
        <f t="shared" si="10"/>
        <v>0</v>
      </c>
      <c r="AL55" s="21">
        <f t="shared" si="11"/>
        <v>0</v>
      </c>
      <c r="AM55" s="21">
        <f t="shared" si="12"/>
        <v>0</v>
      </c>
      <c r="AN55" s="21">
        <f t="shared" si="13"/>
        <v>0</v>
      </c>
      <c r="AO55" s="21">
        <f t="shared" si="14"/>
        <v>0</v>
      </c>
      <c r="AP55" s="21">
        <f t="shared" si="15"/>
        <v>0</v>
      </c>
      <c r="AQ55" s="21">
        <f t="shared" si="16"/>
        <v>0</v>
      </c>
      <c r="AR55" s="21">
        <f t="shared" si="17"/>
        <v>0</v>
      </c>
      <c r="AS55" s="21">
        <f t="shared" si="18"/>
        <v>0</v>
      </c>
      <c r="AT55" s="21">
        <f t="shared" si="19"/>
        <v>0</v>
      </c>
      <c r="AU55" s="21">
        <f t="shared" si="20"/>
        <v>0</v>
      </c>
      <c r="AV55" s="21">
        <f t="shared" si="21"/>
        <v>0</v>
      </c>
      <c r="AW55" s="21">
        <f t="shared" si="22"/>
        <v>0</v>
      </c>
      <c r="BI55" s="21"/>
      <c r="BJ55" s="21"/>
      <c r="BK55" s="21"/>
      <c r="BL55" s="21"/>
      <c r="BM55" s="21"/>
      <c r="BN55" s="21"/>
      <c r="BO55" s="21"/>
      <c r="BP55" s="21"/>
      <c r="BQ55" s="21"/>
      <c r="BR55" s="21"/>
      <c r="BS55" s="21"/>
      <c r="BU55" s="21"/>
      <c r="BV55" s="40"/>
    </row>
    <row r="56" spans="1:74" x14ac:dyDescent="0.25">
      <c r="A56" s="15">
        <v>39</v>
      </c>
      <c r="B56" s="103"/>
      <c r="C56" s="104"/>
      <c r="D56" s="105"/>
      <c r="E56" s="41"/>
      <c r="F56" s="84"/>
      <c r="G56" s="83"/>
      <c r="H56" s="80"/>
      <c r="I56" s="99"/>
      <c r="J56" s="99"/>
      <c r="K56" s="99"/>
      <c r="L56" s="99"/>
      <c r="M56" s="80"/>
      <c r="N56" s="80"/>
      <c r="O56" s="80"/>
      <c r="P56" s="80"/>
      <c r="Q56" s="80"/>
      <c r="R56" s="80"/>
      <c r="S56" s="80"/>
      <c r="T56" s="80"/>
      <c r="U56" s="80"/>
      <c r="V56" s="80"/>
      <c r="W56" s="80"/>
      <c r="X56" s="99"/>
      <c r="Y56" s="42">
        <f t="shared" si="3"/>
        <v>0</v>
      </c>
      <c r="Z56" s="43">
        <f t="shared" si="1"/>
        <v>0</v>
      </c>
      <c r="AA56" s="61">
        <f t="shared" si="4"/>
        <v>2</v>
      </c>
      <c r="AF56" s="21">
        <f t="shared" si="5"/>
        <v>0</v>
      </c>
      <c r="AG56" s="21">
        <f t="shared" si="6"/>
        <v>0</v>
      </c>
      <c r="AH56" s="21">
        <f t="shared" si="7"/>
        <v>0</v>
      </c>
      <c r="AI56" s="21">
        <f t="shared" si="8"/>
        <v>0</v>
      </c>
      <c r="AJ56" s="21">
        <f t="shared" si="9"/>
        <v>0</v>
      </c>
      <c r="AK56" s="21">
        <f t="shared" si="10"/>
        <v>0</v>
      </c>
      <c r="AL56" s="21">
        <f t="shared" si="11"/>
        <v>0</v>
      </c>
      <c r="AM56" s="21">
        <f t="shared" si="12"/>
        <v>0</v>
      </c>
      <c r="AN56" s="21">
        <f t="shared" si="13"/>
        <v>0</v>
      </c>
      <c r="AO56" s="21">
        <f t="shared" si="14"/>
        <v>0</v>
      </c>
      <c r="AP56" s="21">
        <f t="shared" si="15"/>
        <v>0</v>
      </c>
      <c r="AQ56" s="21">
        <f t="shared" si="16"/>
        <v>0</v>
      </c>
      <c r="AR56" s="21">
        <f t="shared" si="17"/>
        <v>0</v>
      </c>
      <c r="AS56" s="21">
        <f t="shared" si="18"/>
        <v>0</v>
      </c>
      <c r="AT56" s="21">
        <f t="shared" si="19"/>
        <v>0</v>
      </c>
      <c r="AU56" s="21">
        <f t="shared" si="20"/>
        <v>0</v>
      </c>
      <c r="AV56" s="21">
        <f t="shared" si="21"/>
        <v>0</v>
      </c>
      <c r="AW56" s="21">
        <f t="shared" si="22"/>
        <v>0</v>
      </c>
      <c r="BI56" s="21"/>
      <c r="BJ56" s="21"/>
      <c r="BK56" s="21"/>
      <c r="BL56" s="21"/>
      <c r="BM56" s="21"/>
      <c r="BN56" s="21"/>
      <c r="BO56" s="21"/>
      <c r="BP56" s="21"/>
      <c r="BQ56" s="21"/>
      <c r="BR56" s="21"/>
      <c r="BS56" s="21"/>
      <c r="BU56" s="21"/>
      <c r="BV56" s="40"/>
    </row>
    <row r="57" spans="1:74" x14ac:dyDescent="0.25">
      <c r="A57" s="15">
        <v>40</v>
      </c>
      <c r="B57" s="103"/>
      <c r="C57" s="104"/>
      <c r="D57" s="105"/>
      <c r="E57" s="41"/>
      <c r="F57" s="84"/>
      <c r="G57" s="83"/>
      <c r="H57" s="80"/>
      <c r="I57" s="99"/>
      <c r="J57" s="99"/>
      <c r="K57" s="99"/>
      <c r="L57" s="99"/>
      <c r="M57" s="80"/>
      <c r="N57" s="80"/>
      <c r="O57" s="80"/>
      <c r="P57" s="80"/>
      <c r="Q57" s="80"/>
      <c r="R57" s="80"/>
      <c r="S57" s="80"/>
      <c r="T57" s="80"/>
      <c r="U57" s="80"/>
      <c r="V57" s="80"/>
      <c r="W57" s="80"/>
      <c r="X57" s="99"/>
      <c r="Y57" s="42">
        <f t="shared" si="3"/>
        <v>0</v>
      </c>
      <c r="Z57" s="43">
        <f t="shared" si="1"/>
        <v>0</v>
      </c>
      <c r="AA57" s="61">
        <f t="shared" si="4"/>
        <v>2</v>
      </c>
      <c r="AF57" s="21">
        <f t="shared" si="5"/>
        <v>0</v>
      </c>
      <c r="AG57" s="21">
        <f t="shared" si="6"/>
        <v>0</v>
      </c>
      <c r="AH57" s="21">
        <f t="shared" si="7"/>
        <v>0</v>
      </c>
      <c r="AI57" s="21">
        <f t="shared" si="8"/>
        <v>0</v>
      </c>
      <c r="AJ57" s="21">
        <f t="shared" si="9"/>
        <v>0</v>
      </c>
      <c r="AK57" s="21">
        <f t="shared" si="10"/>
        <v>0</v>
      </c>
      <c r="AL57" s="21">
        <f t="shared" si="11"/>
        <v>0</v>
      </c>
      <c r="AM57" s="21">
        <f t="shared" si="12"/>
        <v>0</v>
      </c>
      <c r="AN57" s="21">
        <f t="shared" si="13"/>
        <v>0</v>
      </c>
      <c r="AO57" s="21">
        <f t="shared" si="14"/>
        <v>0</v>
      </c>
      <c r="AP57" s="21">
        <f t="shared" si="15"/>
        <v>0</v>
      </c>
      <c r="AQ57" s="21">
        <f t="shared" si="16"/>
        <v>0</v>
      </c>
      <c r="AR57" s="21">
        <f t="shared" si="17"/>
        <v>0</v>
      </c>
      <c r="AS57" s="21">
        <f t="shared" si="18"/>
        <v>0</v>
      </c>
      <c r="AT57" s="21">
        <f t="shared" si="19"/>
        <v>0</v>
      </c>
      <c r="AU57" s="21">
        <f t="shared" si="20"/>
        <v>0</v>
      </c>
      <c r="AV57" s="21">
        <f t="shared" si="21"/>
        <v>0</v>
      </c>
      <c r="AW57" s="21">
        <f t="shared" si="22"/>
        <v>0</v>
      </c>
      <c r="BI57" s="21"/>
      <c r="BJ57" s="21"/>
      <c r="BK57" s="21"/>
      <c r="BL57" s="21"/>
      <c r="BM57" s="21"/>
      <c r="BN57" s="21"/>
      <c r="BO57" s="21"/>
      <c r="BP57" s="21"/>
      <c r="BQ57" s="21"/>
      <c r="BR57" s="21"/>
      <c r="BS57" s="21"/>
      <c r="BU57" s="21"/>
      <c r="BV57" s="40"/>
    </row>
    <row r="58" spans="1:74" x14ac:dyDescent="0.25">
      <c r="A58" s="15">
        <v>41</v>
      </c>
      <c r="B58" s="103"/>
      <c r="C58" s="104"/>
      <c r="D58" s="105"/>
      <c r="E58" s="41"/>
      <c r="F58" s="84"/>
      <c r="G58" s="83"/>
      <c r="H58" s="80"/>
      <c r="I58" s="99"/>
      <c r="J58" s="99"/>
      <c r="K58" s="99"/>
      <c r="L58" s="99"/>
      <c r="M58" s="80"/>
      <c r="N58" s="80"/>
      <c r="O58" s="80"/>
      <c r="P58" s="80"/>
      <c r="Q58" s="80"/>
      <c r="R58" s="80"/>
      <c r="S58" s="80"/>
      <c r="T58" s="80"/>
      <c r="U58" s="80"/>
      <c r="V58" s="80"/>
      <c r="W58" s="80"/>
      <c r="X58" s="99"/>
      <c r="Y58" s="42">
        <f t="shared" si="3"/>
        <v>0</v>
      </c>
      <c r="Z58" s="43">
        <f t="shared" si="1"/>
        <v>0</v>
      </c>
      <c r="AA58" s="61">
        <f t="shared" si="4"/>
        <v>2</v>
      </c>
      <c r="AF58" s="21">
        <f t="shared" si="5"/>
        <v>0</v>
      </c>
      <c r="AG58" s="21">
        <f t="shared" si="6"/>
        <v>0</v>
      </c>
      <c r="AH58" s="21">
        <f t="shared" si="7"/>
        <v>0</v>
      </c>
      <c r="AI58" s="21">
        <f t="shared" si="8"/>
        <v>0</v>
      </c>
      <c r="AJ58" s="21">
        <f t="shared" si="9"/>
        <v>0</v>
      </c>
      <c r="AK58" s="21">
        <f t="shared" si="10"/>
        <v>0</v>
      </c>
      <c r="AL58" s="21">
        <f t="shared" si="11"/>
        <v>0</v>
      </c>
      <c r="AM58" s="21">
        <f t="shared" si="12"/>
        <v>0</v>
      </c>
      <c r="AN58" s="21">
        <f t="shared" si="13"/>
        <v>0</v>
      </c>
      <c r="AO58" s="21">
        <f t="shared" si="14"/>
        <v>0</v>
      </c>
      <c r="AP58" s="21">
        <f t="shared" si="15"/>
        <v>0</v>
      </c>
      <c r="AQ58" s="21">
        <f t="shared" si="16"/>
        <v>0</v>
      </c>
      <c r="AR58" s="21">
        <f t="shared" si="17"/>
        <v>0</v>
      </c>
      <c r="AS58" s="21">
        <f t="shared" si="18"/>
        <v>0</v>
      </c>
      <c r="AT58" s="21">
        <f t="shared" si="19"/>
        <v>0</v>
      </c>
      <c r="AU58" s="21">
        <f t="shared" si="20"/>
        <v>0</v>
      </c>
      <c r="AV58" s="21">
        <f t="shared" si="21"/>
        <v>0</v>
      </c>
      <c r="AW58" s="21">
        <f t="shared" si="22"/>
        <v>0</v>
      </c>
      <c r="BI58" s="21"/>
      <c r="BJ58" s="21"/>
      <c r="BK58" s="21"/>
      <c r="BL58" s="21"/>
      <c r="BM58" s="21"/>
      <c r="BN58" s="21"/>
      <c r="BO58" s="21"/>
      <c r="BP58" s="21"/>
      <c r="BQ58" s="21"/>
      <c r="BR58" s="21"/>
      <c r="BS58" s="21"/>
      <c r="BU58" s="21"/>
      <c r="BV58" s="40"/>
    </row>
    <row r="59" spans="1:74" x14ac:dyDescent="0.25">
      <c r="A59" s="15">
        <v>42</v>
      </c>
      <c r="B59" s="103"/>
      <c r="C59" s="104"/>
      <c r="D59" s="105"/>
      <c r="E59" s="41"/>
      <c r="F59" s="84"/>
      <c r="G59" s="83"/>
      <c r="H59" s="80"/>
      <c r="I59" s="99"/>
      <c r="J59" s="99"/>
      <c r="K59" s="99"/>
      <c r="L59" s="99"/>
      <c r="M59" s="80"/>
      <c r="N59" s="80"/>
      <c r="O59" s="80"/>
      <c r="P59" s="80"/>
      <c r="Q59" s="80"/>
      <c r="R59" s="80"/>
      <c r="S59" s="80"/>
      <c r="T59" s="80"/>
      <c r="U59" s="80"/>
      <c r="V59" s="80"/>
      <c r="W59" s="80"/>
      <c r="X59" s="99"/>
      <c r="Y59" s="42">
        <f t="shared" si="3"/>
        <v>0</v>
      </c>
      <c r="Z59" s="43">
        <f t="shared" si="1"/>
        <v>0</v>
      </c>
      <c r="AA59" s="61">
        <f t="shared" si="4"/>
        <v>2</v>
      </c>
      <c r="AF59" s="21">
        <f t="shared" si="5"/>
        <v>0</v>
      </c>
      <c r="AG59" s="21">
        <f t="shared" si="6"/>
        <v>0</v>
      </c>
      <c r="AH59" s="21">
        <f t="shared" si="7"/>
        <v>0</v>
      </c>
      <c r="AI59" s="21">
        <f t="shared" si="8"/>
        <v>0</v>
      </c>
      <c r="AJ59" s="21">
        <f t="shared" si="9"/>
        <v>0</v>
      </c>
      <c r="AK59" s="21">
        <f t="shared" si="10"/>
        <v>0</v>
      </c>
      <c r="AL59" s="21">
        <f t="shared" si="11"/>
        <v>0</v>
      </c>
      <c r="AM59" s="21">
        <f t="shared" si="12"/>
        <v>0</v>
      </c>
      <c r="AN59" s="21">
        <f t="shared" si="13"/>
        <v>0</v>
      </c>
      <c r="AO59" s="21">
        <f t="shared" si="14"/>
        <v>0</v>
      </c>
      <c r="AP59" s="21">
        <f t="shared" si="15"/>
        <v>0</v>
      </c>
      <c r="AQ59" s="21">
        <f t="shared" si="16"/>
        <v>0</v>
      </c>
      <c r="AR59" s="21">
        <f t="shared" si="17"/>
        <v>0</v>
      </c>
      <c r="AS59" s="21">
        <f t="shared" si="18"/>
        <v>0</v>
      </c>
      <c r="AT59" s="21">
        <f t="shared" si="19"/>
        <v>0</v>
      </c>
      <c r="AU59" s="21">
        <f t="shared" si="20"/>
        <v>0</v>
      </c>
      <c r="AV59" s="21">
        <f t="shared" si="21"/>
        <v>0</v>
      </c>
      <c r="AW59" s="21">
        <f t="shared" si="22"/>
        <v>0</v>
      </c>
      <c r="BI59" s="21"/>
      <c r="BJ59" s="21"/>
      <c r="BK59" s="21"/>
      <c r="BL59" s="21"/>
      <c r="BM59" s="21"/>
      <c r="BN59" s="21"/>
      <c r="BO59" s="21"/>
      <c r="BP59" s="21"/>
      <c r="BQ59" s="21"/>
      <c r="BR59" s="21"/>
      <c r="BS59" s="21"/>
      <c r="BU59" s="21"/>
      <c r="BV59" s="40"/>
    </row>
    <row r="60" spans="1:74" x14ac:dyDescent="0.25">
      <c r="A60" s="15">
        <v>43</v>
      </c>
      <c r="B60" s="103"/>
      <c r="C60" s="104"/>
      <c r="D60" s="105"/>
      <c r="E60" s="41"/>
      <c r="F60" s="84"/>
      <c r="G60" s="83"/>
      <c r="H60" s="80"/>
      <c r="I60" s="99"/>
      <c r="J60" s="99"/>
      <c r="K60" s="99"/>
      <c r="L60" s="99"/>
      <c r="M60" s="80"/>
      <c r="N60" s="80"/>
      <c r="O60" s="80"/>
      <c r="P60" s="80"/>
      <c r="Q60" s="80"/>
      <c r="R60" s="80"/>
      <c r="S60" s="80"/>
      <c r="T60" s="80"/>
      <c r="U60" s="80"/>
      <c r="V60" s="80"/>
      <c r="W60" s="80"/>
      <c r="X60" s="99"/>
      <c r="Y60" s="42">
        <f t="shared" si="3"/>
        <v>0</v>
      </c>
      <c r="Z60" s="43">
        <f t="shared" si="1"/>
        <v>0</v>
      </c>
      <c r="AA60" s="61">
        <f t="shared" si="4"/>
        <v>2</v>
      </c>
      <c r="AF60" s="21">
        <f t="shared" si="5"/>
        <v>0</v>
      </c>
      <c r="AG60" s="21">
        <f t="shared" si="6"/>
        <v>0</v>
      </c>
      <c r="AH60" s="21">
        <f t="shared" si="7"/>
        <v>0</v>
      </c>
      <c r="AI60" s="21">
        <f t="shared" si="8"/>
        <v>0</v>
      </c>
      <c r="AJ60" s="21">
        <f t="shared" si="9"/>
        <v>0</v>
      </c>
      <c r="AK60" s="21">
        <f t="shared" si="10"/>
        <v>0</v>
      </c>
      <c r="AL60" s="21">
        <f t="shared" si="11"/>
        <v>0</v>
      </c>
      <c r="AM60" s="21">
        <f t="shared" si="12"/>
        <v>0</v>
      </c>
      <c r="AN60" s="21">
        <f t="shared" si="13"/>
        <v>0</v>
      </c>
      <c r="AO60" s="21">
        <f t="shared" si="14"/>
        <v>0</v>
      </c>
      <c r="AP60" s="21">
        <f t="shared" si="15"/>
        <v>0</v>
      </c>
      <c r="AQ60" s="21">
        <f t="shared" si="16"/>
        <v>0</v>
      </c>
      <c r="AR60" s="21">
        <f t="shared" si="17"/>
        <v>0</v>
      </c>
      <c r="AS60" s="21">
        <f t="shared" si="18"/>
        <v>0</v>
      </c>
      <c r="AT60" s="21">
        <f t="shared" si="19"/>
        <v>0</v>
      </c>
      <c r="AU60" s="21">
        <f t="shared" si="20"/>
        <v>0</v>
      </c>
      <c r="AV60" s="21">
        <f t="shared" si="21"/>
        <v>0</v>
      </c>
      <c r="AW60" s="21">
        <f t="shared" si="22"/>
        <v>0</v>
      </c>
      <c r="BI60" s="21"/>
      <c r="BJ60" s="21"/>
      <c r="BK60" s="21"/>
      <c r="BL60" s="21"/>
      <c r="BM60" s="21"/>
      <c r="BN60" s="21"/>
      <c r="BO60" s="21"/>
      <c r="BP60" s="21"/>
      <c r="BQ60" s="21"/>
      <c r="BR60" s="21"/>
      <c r="BS60" s="21"/>
      <c r="BU60" s="21"/>
      <c r="BV60" s="40"/>
    </row>
    <row r="61" spans="1:74" x14ac:dyDescent="0.25">
      <c r="A61" s="15">
        <v>44</v>
      </c>
      <c r="B61" s="103"/>
      <c r="C61" s="104"/>
      <c r="D61" s="105"/>
      <c r="E61" s="41"/>
      <c r="F61" s="84"/>
      <c r="G61" s="83"/>
      <c r="H61" s="80"/>
      <c r="I61" s="99"/>
      <c r="J61" s="99"/>
      <c r="K61" s="99"/>
      <c r="L61" s="99"/>
      <c r="M61" s="80"/>
      <c r="N61" s="80"/>
      <c r="O61" s="80"/>
      <c r="P61" s="80"/>
      <c r="Q61" s="80"/>
      <c r="R61" s="80"/>
      <c r="S61" s="80"/>
      <c r="T61" s="80"/>
      <c r="U61" s="80"/>
      <c r="V61" s="80"/>
      <c r="W61" s="80"/>
      <c r="X61" s="99"/>
      <c r="Y61" s="42">
        <f t="shared" si="3"/>
        <v>0</v>
      </c>
      <c r="Z61" s="43">
        <f t="shared" si="1"/>
        <v>0</v>
      </c>
      <c r="AA61" s="61">
        <f t="shared" si="4"/>
        <v>2</v>
      </c>
      <c r="AF61" s="21">
        <f t="shared" si="5"/>
        <v>0</v>
      </c>
      <c r="AG61" s="21">
        <f t="shared" si="6"/>
        <v>0</v>
      </c>
      <c r="AH61" s="21">
        <f t="shared" si="7"/>
        <v>0</v>
      </c>
      <c r="AI61" s="21">
        <f t="shared" si="8"/>
        <v>0</v>
      </c>
      <c r="AJ61" s="21">
        <f t="shared" si="9"/>
        <v>0</v>
      </c>
      <c r="AK61" s="21">
        <f t="shared" si="10"/>
        <v>0</v>
      </c>
      <c r="AL61" s="21">
        <f t="shared" si="11"/>
        <v>0</v>
      </c>
      <c r="AM61" s="21">
        <f t="shared" si="12"/>
        <v>0</v>
      </c>
      <c r="AN61" s="21">
        <f t="shared" si="13"/>
        <v>0</v>
      </c>
      <c r="AO61" s="21">
        <f t="shared" si="14"/>
        <v>0</v>
      </c>
      <c r="AP61" s="21">
        <f t="shared" si="15"/>
        <v>0</v>
      </c>
      <c r="AQ61" s="21">
        <f t="shared" si="16"/>
        <v>0</v>
      </c>
      <c r="AR61" s="21">
        <f t="shared" si="17"/>
        <v>0</v>
      </c>
      <c r="AS61" s="21">
        <f t="shared" si="18"/>
        <v>0</v>
      </c>
      <c r="AT61" s="21">
        <f t="shared" si="19"/>
        <v>0</v>
      </c>
      <c r="AU61" s="21">
        <f t="shared" si="20"/>
        <v>0</v>
      </c>
      <c r="AV61" s="21">
        <f t="shared" si="21"/>
        <v>0</v>
      </c>
      <c r="AW61" s="21">
        <f t="shared" si="22"/>
        <v>0</v>
      </c>
      <c r="BI61" s="21"/>
      <c r="BJ61" s="21"/>
      <c r="BK61" s="21"/>
      <c r="BL61" s="21"/>
      <c r="BM61" s="21"/>
      <c r="BN61" s="21"/>
      <c r="BO61" s="21"/>
      <c r="BP61" s="21"/>
      <c r="BQ61" s="21"/>
      <c r="BR61" s="21"/>
      <c r="BS61" s="21"/>
      <c r="BU61" s="21"/>
      <c r="BV61" s="40"/>
    </row>
    <row r="62" spans="1:74" x14ac:dyDescent="0.25">
      <c r="A62" s="15">
        <v>45</v>
      </c>
      <c r="B62" s="103"/>
      <c r="C62" s="104"/>
      <c r="D62" s="105"/>
      <c r="E62" s="41"/>
      <c r="F62" s="84"/>
      <c r="G62" s="83"/>
      <c r="H62" s="80"/>
      <c r="I62" s="99"/>
      <c r="J62" s="99"/>
      <c r="K62" s="99"/>
      <c r="L62" s="99"/>
      <c r="M62" s="80"/>
      <c r="N62" s="80"/>
      <c r="O62" s="80"/>
      <c r="P62" s="80"/>
      <c r="Q62" s="80"/>
      <c r="R62" s="80"/>
      <c r="S62" s="80"/>
      <c r="T62" s="80"/>
      <c r="U62" s="80"/>
      <c r="V62" s="80"/>
      <c r="W62" s="80"/>
      <c r="X62" s="99"/>
      <c r="Y62" s="42">
        <f t="shared" si="3"/>
        <v>0</v>
      </c>
      <c r="Z62" s="43">
        <f t="shared" si="1"/>
        <v>0</v>
      </c>
      <c r="AA62" s="61">
        <f t="shared" si="4"/>
        <v>2</v>
      </c>
      <c r="AF62" s="21">
        <f t="shared" si="5"/>
        <v>0</v>
      </c>
      <c r="AG62" s="21">
        <f t="shared" si="6"/>
        <v>0</v>
      </c>
      <c r="AH62" s="21">
        <f t="shared" si="7"/>
        <v>0</v>
      </c>
      <c r="AI62" s="21">
        <f t="shared" si="8"/>
        <v>0</v>
      </c>
      <c r="AJ62" s="21">
        <f t="shared" si="9"/>
        <v>0</v>
      </c>
      <c r="AK62" s="21">
        <f t="shared" si="10"/>
        <v>0</v>
      </c>
      <c r="AL62" s="21">
        <f t="shared" si="11"/>
        <v>0</v>
      </c>
      <c r="AM62" s="21">
        <f t="shared" si="12"/>
        <v>0</v>
      </c>
      <c r="AN62" s="21">
        <f t="shared" si="13"/>
        <v>0</v>
      </c>
      <c r="AO62" s="21">
        <f t="shared" si="14"/>
        <v>0</v>
      </c>
      <c r="AP62" s="21">
        <f t="shared" si="15"/>
        <v>0</v>
      </c>
      <c r="AQ62" s="21">
        <f t="shared" si="16"/>
        <v>0</v>
      </c>
      <c r="AR62" s="21">
        <f t="shared" si="17"/>
        <v>0</v>
      </c>
      <c r="AS62" s="21">
        <f t="shared" si="18"/>
        <v>0</v>
      </c>
      <c r="AT62" s="21">
        <f t="shared" si="19"/>
        <v>0</v>
      </c>
      <c r="AU62" s="21">
        <f t="shared" si="20"/>
        <v>0</v>
      </c>
      <c r="AV62" s="21">
        <f t="shared" si="21"/>
        <v>0</v>
      </c>
      <c r="AW62" s="21">
        <f t="shared" si="22"/>
        <v>0</v>
      </c>
      <c r="BI62" s="21"/>
      <c r="BJ62" s="21"/>
      <c r="BK62" s="21"/>
      <c r="BL62" s="21"/>
      <c r="BM62" s="21"/>
      <c r="BN62" s="21"/>
      <c r="BO62" s="21"/>
      <c r="BP62" s="21"/>
      <c r="BQ62" s="21"/>
      <c r="BR62" s="21"/>
      <c r="BS62" s="21"/>
      <c r="BU62" s="21"/>
      <c r="BV62" s="40"/>
    </row>
    <row r="63" spans="1:74" ht="15.75" thickBot="1" x14ac:dyDescent="0.3">
      <c r="A63" s="4">
        <v>46</v>
      </c>
      <c r="B63" s="103"/>
      <c r="C63" s="104"/>
      <c r="D63" s="105"/>
      <c r="E63" s="41"/>
      <c r="F63" s="87"/>
      <c r="G63" s="83"/>
      <c r="H63" s="80"/>
      <c r="I63" s="99"/>
      <c r="J63" s="99"/>
      <c r="K63" s="99"/>
      <c r="L63" s="99"/>
      <c r="M63" s="80"/>
      <c r="N63" s="80"/>
      <c r="O63" s="80"/>
      <c r="P63" s="80"/>
      <c r="Q63" s="80"/>
      <c r="R63" s="80"/>
      <c r="S63" s="80"/>
      <c r="T63" s="80"/>
      <c r="U63" s="80"/>
      <c r="V63" s="80"/>
      <c r="W63" s="80"/>
      <c r="X63" s="99"/>
      <c r="Y63" s="42">
        <f t="shared" si="3"/>
        <v>0</v>
      </c>
      <c r="Z63" s="43">
        <f t="shared" si="1"/>
        <v>0</v>
      </c>
      <c r="AA63" s="61">
        <f t="shared" si="4"/>
        <v>2</v>
      </c>
      <c r="AF63" s="21">
        <f t="shared" si="5"/>
        <v>0</v>
      </c>
      <c r="AG63" s="21">
        <f t="shared" si="6"/>
        <v>0</v>
      </c>
      <c r="AH63" s="21">
        <f t="shared" si="7"/>
        <v>0</v>
      </c>
      <c r="AI63" s="21">
        <f t="shared" si="8"/>
        <v>0</v>
      </c>
      <c r="AJ63" s="21">
        <f t="shared" si="9"/>
        <v>0</v>
      </c>
      <c r="AK63" s="21">
        <f t="shared" si="10"/>
        <v>0</v>
      </c>
      <c r="AL63" s="21">
        <f t="shared" si="11"/>
        <v>0</v>
      </c>
      <c r="AM63" s="21">
        <f t="shared" si="12"/>
        <v>0</v>
      </c>
      <c r="AN63" s="21">
        <f t="shared" si="13"/>
        <v>0</v>
      </c>
      <c r="AO63" s="21">
        <f t="shared" si="14"/>
        <v>0</v>
      </c>
      <c r="AP63" s="21">
        <f t="shared" si="15"/>
        <v>0</v>
      </c>
      <c r="AQ63" s="21">
        <f t="shared" si="16"/>
        <v>0</v>
      </c>
      <c r="AR63" s="21">
        <f t="shared" si="17"/>
        <v>0</v>
      </c>
      <c r="AS63" s="21">
        <f t="shared" si="18"/>
        <v>0</v>
      </c>
      <c r="AT63" s="21">
        <f t="shared" si="19"/>
        <v>0</v>
      </c>
      <c r="AU63" s="21">
        <f t="shared" si="20"/>
        <v>0</v>
      </c>
      <c r="AV63" s="21">
        <f t="shared" si="21"/>
        <v>0</v>
      </c>
      <c r="AW63" s="21">
        <f t="shared" si="22"/>
        <v>0</v>
      </c>
      <c r="BE63" s="39"/>
      <c r="BF63" s="39"/>
      <c r="BG63" s="39"/>
      <c r="BH63" s="39"/>
      <c r="BI63" s="39"/>
      <c r="BJ63" s="39"/>
      <c r="BK63" s="39"/>
      <c r="BL63" s="39"/>
      <c r="BM63" s="39"/>
      <c r="BN63" s="39"/>
      <c r="BO63" s="39"/>
      <c r="BP63" s="39"/>
      <c r="BQ63" s="39"/>
      <c r="BR63" s="39"/>
      <c r="BS63" s="39"/>
      <c r="BU63" s="21"/>
      <c r="BV63" s="40"/>
    </row>
    <row r="64" spans="1:74" x14ac:dyDescent="0.25">
      <c r="H64" s="62"/>
    </row>
    <row r="66" spans="2:27" x14ac:dyDescent="0.25">
      <c r="Z66" s="40" t="s">
        <v>95</v>
      </c>
      <c r="AA66" t="s">
        <v>96</v>
      </c>
    </row>
    <row r="67" spans="2:27" x14ac:dyDescent="0.25">
      <c r="B67" s="11" t="s">
        <v>41</v>
      </c>
      <c r="C67" s="11"/>
      <c r="D67" s="11"/>
      <c r="E67" s="11"/>
      <c r="F67" s="11"/>
      <c r="G67" s="11"/>
      <c r="H67" s="11"/>
      <c r="I67" s="11"/>
      <c r="J67" s="11"/>
      <c r="Z67" s="92">
        <f>SUM(Z18:Z63)/COUNTIF(Z18:Z63,"&gt;0")</f>
        <v>1</v>
      </c>
      <c r="AA67" s="93">
        <f>SUMIF($F$18:$F$63,"=P",$AA$18:$AA$63)/COUNTIF($F$18:$F$63,"=P")</f>
        <v>7.0005999999999995</v>
      </c>
    </row>
    <row r="68" spans="2:27" x14ac:dyDescent="0.25">
      <c r="B68" s="12" t="s">
        <v>8</v>
      </c>
      <c r="C68" s="11" t="s">
        <v>55</v>
      </c>
      <c r="D68" s="11"/>
      <c r="E68" s="11"/>
      <c r="F68" s="11"/>
      <c r="G68" s="11"/>
      <c r="H68" s="11"/>
      <c r="I68" s="11"/>
      <c r="J68" s="11"/>
    </row>
    <row r="69" spans="2:27" x14ac:dyDescent="0.25">
      <c r="B69" s="13" t="s">
        <v>56</v>
      </c>
      <c r="C69" s="11" t="s">
        <v>57</v>
      </c>
      <c r="D69" s="11"/>
      <c r="E69" s="11"/>
      <c r="F69" s="11"/>
      <c r="G69" s="11"/>
      <c r="H69" s="11"/>
      <c r="I69" s="11"/>
      <c r="J69" s="11"/>
    </row>
    <row r="70" spans="2:27" x14ac:dyDescent="0.25">
      <c r="B70" s="13"/>
      <c r="C70" s="11"/>
      <c r="D70" s="11"/>
      <c r="E70" s="11"/>
      <c r="F70" s="11"/>
      <c r="G70" s="11"/>
      <c r="H70" s="11"/>
      <c r="I70" s="11"/>
      <c r="J70" s="11"/>
    </row>
    <row r="71" spans="2:27" x14ac:dyDescent="0.25">
      <c r="B71" s="59">
        <v>27</v>
      </c>
      <c r="C71" s="33" t="s">
        <v>52</v>
      </c>
      <c r="D71" s="60"/>
      <c r="E71" s="60"/>
      <c r="F71" s="60"/>
      <c r="G71" s="60"/>
      <c r="H71" s="11"/>
      <c r="I71" s="11"/>
      <c r="J71" s="11"/>
    </row>
    <row r="72" spans="2:27" x14ac:dyDescent="0.25">
      <c r="B72" s="41">
        <f>B71*0.6</f>
        <v>16.2</v>
      </c>
      <c r="C72" s="4" t="s">
        <v>53</v>
      </c>
      <c r="D72" s="5"/>
      <c r="E72" s="5"/>
      <c r="F72" s="5"/>
      <c r="G72" s="5"/>
      <c r="H72" s="11"/>
      <c r="I72" s="11"/>
      <c r="J72" s="11"/>
    </row>
    <row r="73" spans="2:27" x14ac:dyDescent="0.25">
      <c r="B73" s="11"/>
      <c r="C73" s="11"/>
      <c r="D73" s="11"/>
      <c r="E73" s="11"/>
      <c r="F73" s="11"/>
      <c r="G73" s="11"/>
      <c r="H73" s="11"/>
      <c r="I73" s="11"/>
      <c r="J73" s="11"/>
    </row>
    <row r="74" spans="2:27" x14ac:dyDescent="0.25">
      <c r="B74" s="11"/>
      <c r="C74" s="11"/>
      <c r="D74" s="11"/>
      <c r="E74" s="11"/>
      <c r="F74" s="11"/>
      <c r="G74" s="11"/>
      <c r="H74" s="11"/>
      <c r="I74" s="11"/>
      <c r="J74" s="11"/>
    </row>
    <row r="75" spans="2:27" x14ac:dyDescent="0.25">
      <c r="B75" s="11"/>
      <c r="C75" s="11"/>
      <c r="D75" s="11"/>
      <c r="E75" s="11"/>
      <c r="F75" s="11"/>
      <c r="G75" s="11"/>
      <c r="H75" s="11"/>
      <c r="I75" s="11"/>
      <c r="J75" s="11"/>
    </row>
    <row r="76" spans="2:27" x14ac:dyDescent="0.25">
      <c r="B76" s="11"/>
      <c r="C76" s="11"/>
      <c r="D76" s="11"/>
      <c r="E76" s="11"/>
      <c r="F76" s="11"/>
      <c r="G76" s="11"/>
      <c r="H76" s="11"/>
      <c r="I76" s="11"/>
      <c r="J76" s="11"/>
    </row>
    <row r="77" spans="2:27" x14ac:dyDescent="0.25">
      <c r="B77" s="11"/>
      <c r="C77" s="11"/>
      <c r="D77" s="11"/>
      <c r="E77" s="11"/>
      <c r="F77" s="11"/>
      <c r="G77" s="11"/>
      <c r="H77" s="11"/>
      <c r="I77" s="11"/>
      <c r="J77" s="11"/>
    </row>
    <row r="78" spans="2:27" x14ac:dyDescent="0.25">
      <c r="B78" s="11"/>
      <c r="C78" s="11"/>
      <c r="D78" s="11"/>
      <c r="E78" s="11"/>
      <c r="F78" s="11"/>
      <c r="G78" s="11"/>
      <c r="H78" s="11"/>
      <c r="I78" s="11"/>
      <c r="J78" s="11"/>
    </row>
    <row r="79" spans="2:27" x14ac:dyDescent="0.25">
      <c r="B79" s="11"/>
      <c r="C79" s="11"/>
      <c r="D79" s="11"/>
      <c r="E79" s="11"/>
      <c r="F79" s="11"/>
      <c r="G79" s="11"/>
      <c r="H79" s="11"/>
      <c r="I79" s="11"/>
      <c r="J79" s="11"/>
    </row>
  </sheetData>
  <sheetProtection selectLockedCells="1"/>
  <mergeCells count="60">
    <mergeCell ref="D15:E15"/>
    <mergeCell ref="E10:H10"/>
    <mergeCell ref="A11:B11"/>
    <mergeCell ref="C11:H11"/>
    <mergeCell ref="A12:B12"/>
    <mergeCell ref="C12:H12"/>
    <mergeCell ref="A13:B13"/>
    <mergeCell ref="C13:H13"/>
    <mergeCell ref="A1:H1"/>
    <mergeCell ref="A2:H2"/>
    <mergeCell ref="A4:I7"/>
    <mergeCell ref="A9:B9"/>
    <mergeCell ref="E9:H9"/>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52:D52"/>
    <mergeCell ref="B43:D43"/>
    <mergeCell ref="B44:D44"/>
    <mergeCell ref="B45:D45"/>
    <mergeCell ref="B46:D46"/>
    <mergeCell ref="B47:D47"/>
    <mergeCell ref="AS5:AT5"/>
    <mergeCell ref="B53:D53"/>
    <mergeCell ref="B54:D54"/>
    <mergeCell ref="B63:D63"/>
    <mergeCell ref="B55:D55"/>
    <mergeCell ref="B56:D56"/>
    <mergeCell ref="B57:D57"/>
    <mergeCell ref="B58:D58"/>
    <mergeCell ref="B59:D59"/>
    <mergeCell ref="B60:D60"/>
    <mergeCell ref="B61:D61"/>
    <mergeCell ref="B62:D62"/>
    <mergeCell ref="B48:D48"/>
    <mergeCell ref="B49:D49"/>
    <mergeCell ref="B50:D50"/>
    <mergeCell ref="B51:D51"/>
  </mergeCells>
  <conditionalFormatting sqref="AA18:AA63">
    <cfRule type="cellIs" dxfId="2" priority="1" stopIfTrue="1" operator="greaterThanOrEqual">
      <formula>3.95</formula>
    </cfRule>
    <cfRule type="cellIs" dxfId="1" priority="2" stopIfTrue="1" operator="between">
      <formula>2.05</formula>
      <formula>3.94</formula>
    </cfRule>
    <cfRule type="cellIs" dxfId="0" priority="3" stopIfTrue="1" operator="lessThanOrEqual">
      <formula>2</formula>
    </cfRule>
  </conditionalFormatting>
  <dataValidations disablePrompts="1" count="1">
    <dataValidation type="list" allowBlank="1" showDropDown="1" showInputMessage="1" showErrorMessage="1" errorTitle="Ingrese una letra entre A y F" sqref="C13:H13">
      <formula1>$CI$24:$CI$30</formula1>
    </dataValidation>
  </dataValidations>
  <pageMargins left="0.23622047244094491" right="0.23622047244094491" top="0.74803149606299213" bottom="0.74803149606299213" header="0.31496062992125984" footer="0.31496062992125984"/>
  <pageSetup scale="5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M113"/>
  <sheetViews>
    <sheetView tabSelected="1" workbookViewId="0">
      <selection activeCell="L7" sqref="L7"/>
    </sheetView>
  </sheetViews>
  <sheetFormatPr baseColWidth="10" defaultRowHeight="15" x14ac:dyDescent="0.25"/>
  <cols>
    <col min="1" max="1" width="5.7109375" customWidth="1"/>
    <col min="2" max="2" width="15.140625" customWidth="1"/>
    <col min="4" max="4" width="14" customWidth="1"/>
    <col min="5" max="5" width="10.42578125" customWidth="1"/>
    <col min="6" max="6" width="12.140625" customWidth="1"/>
    <col min="7" max="7" width="9.5703125" customWidth="1"/>
    <col min="8" max="8" width="9.42578125" customWidth="1"/>
    <col min="9" max="9" width="8.7109375" style="31" customWidth="1"/>
    <col min="10" max="10" width="9.140625" customWidth="1"/>
    <col min="11" max="11" width="13.42578125" bestFit="1" customWidth="1"/>
    <col min="13" max="13" width="13.85546875" customWidth="1"/>
  </cols>
  <sheetData>
    <row r="1" spans="2:9" ht="47.25" customHeight="1" x14ac:dyDescent="0.25">
      <c r="B1" s="130" t="s">
        <v>132</v>
      </c>
      <c r="C1" s="130"/>
      <c r="D1" s="130"/>
      <c r="E1" s="130"/>
      <c r="F1" s="130"/>
      <c r="G1" s="130"/>
      <c r="H1" s="19" t="s">
        <v>44</v>
      </c>
      <c r="I1" s="19"/>
    </row>
    <row r="2" spans="2:9" ht="15.75" x14ac:dyDescent="0.25">
      <c r="B2" s="131"/>
      <c r="C2" s="131"/>
      <c r="D2" s="131"/>
      <c r="E2" s="131"/>
      <c r="F2" s="131"/>
      <c r="G2" s="131"/>
      <c r="H2" s="19"/>
      <c r="I2" s="19"/>
    </row>
    <row r="3" spans="2:9" ht="15.75" x14ac:dyDescent="0.25">
      <c r="B3" s="137"/>
      <c r="C3" s="138"/>
      <c r="D3" s="138"/>
      <c r="E3" s="138"/>
      <c r="F3" s="138"/>
      <c r="G3" s="138"/>
      <c r="H3" s="138"/>
      <c r="I3" s="138"/>
    </row>
    <row r="4" spans="2:9" ht="15.75" x14ac:dyDescent="0.25">
      <c r="B4" s="139" t="str">
        <f>"ESTABLECIMIENTO: "&amp;Evamat!C11</f>
        <v>ESTABLECIMIENTO: ESCUELA LAS CAMELIAS</v>
      </c>
      <c r="C4" s="139"/>
      <c r="D4" s="139"/>
      <c r="E4" s="139"/>
      <c r="F4" s="139"/>
      <c r="G4" s="139"/>
      <c r="H4" s="6"/>
      <c r="I4" s="30"/>
    </row>
    <row r="5" spans="2:9" ht="15.75" x14ac:dyDescent="0.25">
      <c r="B5" s="139" t="s">
        <v>131</v>
      </c>
      <c r="C5" s="139"/>
      <c r="D5" s="139"/>
      <c r="E5" s="139"/>
      <c r="F5" s="139"/>
      <c r="G5" s="139"/>
    </row>
    <row r="6" spans="2:9" x14ac:dyDescent="0.25">
      <c r="B6" s="136" t="str">
        <f xml:space="preserve"> "PROFESOR(A) JEFE: "&amp;Evamat!C12</f>
        <v>PROFESOR(A) JEFE: JORGE SOLIS</v>
      </c>
      <c r="C6" s="136"/>
      <c r="D6" s="136"/>
      <c r="E6" s="136"/>
      <c r="F6" s="136"/>
      <c r="G6" s="136"/>
    </row>
    <row r="7" spans="2:9" x14ac:dyDescent="0.25">
      <c r="B7" s="7"/>
      <c r="C7" s="7"/>
      <c r="D7" s="7"/>
      <c r="E7" s="7"/>
      <c r="F7" s="7"/>
      <c r="G7" s="7"/>
    </row>
    <row r="8" spans="2:9" ht="15.75" x14ac:dyDescent="0.25">
      <c r="B8" s="132" t="s">
        <v>29</v>
      </c>
      <c r="C8" s="132"/>
      <c r="D8" s="132"/>
      <c r="E8" s="132"/>
      <c r="F8" s="132"/>
      <c r="G8" s="132"/>
      <c r="H8" s="132"/>
    </row>
    <row r="9" spans="2:9" ht="54.75" customHeight="1" x14ac:dyDescent="0.25">
      <c r="B9" s="133" t="str">
        <f>"Este informe detalla los resultados de la Prueba de Lenguaje realizada el "&amp;Evamat!F15&amp;" alumnos. Mientras mayor es el número de alumnos presentes, más representativos son los datos"</f>
        <v>Este informe detalla los resultados de la Prueba de Lenguaje realizada el 1 alumnos. Mientras mayor es el número de alumnos presentes, más representativos son los datos</v>
      </c>
      <c r="C9" s="133"/>
      <c r="D9" s="133"/>
      <c r="E9" s="133"/>
      <c r="F9" s="133"/>
      <c r="G9" s="133"/>
      <c r="H9" s="16"/>
      <c r="I9" s="29"/>
    </row>
    <row r="10" spans="2:9" x14ac:dyDescent="0.25">
      <c r="B10" s="135" t="s">
        <v>30</v>
      </c>
      <c r="C10" s="135"/>
      <c r="D10" s="135"/>
      <c r="E10" s="135"/>
      <c r="F10" s="135"/>
      <c r="G10" s="135"/>
      <c r="H10" s="135"/>
    </row>
    <row r="11" spans="2:9" ht="15" customHeight="1" x14ac:dyDescent="0.25">
      <c r="B11" s="135"/>
      <c r="C11" s="135"/>
      <c r="D11" s="135"/>
      <c r="E11" s="135"/>
      <c r="F11" s="135"/>
      <c r="G11" s="135"/>
      <c r="H11" s="135"/>
    </row>
    <row r="12" spans="2:9" ht="44.25" customHeight="1" x14ac:dyDescent="0.25">
      <c r="B12" s="135"/>
      <c r="C12" s="135"/>
      <c r="D12" s="135"/>
      <c r="E12" s="135"/>
      <c r="F12" s="135"/>
      <c r="G12" s="135"/>
      <c r="H12" s="135"/>
    </row>
    <row r="14" spans="2:9" ht="25.5" x14ac:dyDescent="0.25">
      <c r="B14" s="36" t="s">
        <v>31</v>
      </c>
      <c r="C14" s="51" t="s">
        <v>108</v>
      </c>
      <c r="D14" s="51" t="s">
        <v>109</v>
      </c>
      <c r="E14" s="89"/>
      <c r="F14" s="96"/>
      <c r="G14" s="33"/>
      <c r="H14" s="32"/>
      <c r="I14" s="5"/>
    </row>
    <row r="15" spans="2:9" x14ac:dyDescent="0.25">
      <c r="B15" s="26" t="s">
        <v>32</v>
      </c>
      <c r="C15" s="35">
        <f t="shared" ref="C15" si="0">IF(SUM(E40:E85)=0,0,(AVERAGE(E40:E85)))</f>
        <v>1</v>
      </c>
      <c r="D15" s="35">
        <f t="shared" ref="D15" si="1">IF(SUM(F40:F85)=0,0,(AVERAGE(F40:F85)))</f>
        <v>1</v>
      </c>
      <c r="E15" s="35"/>
      <c r="F15" s="35"/>
      <c r="G15" s="35"/>
      <c r="H15" s="35"/>
      <c r="I15" s="34"/>
    </row>
    <row r="16" spans="2:9" x14ac:dyDescent="0.25">
      <c r="B16" s="26" t="s">
        <v>33</v>
      </c>
      <c r="C16" s="35">
        <f t="shared" ref="C16" si="2">MIN(E40:E85)</f>
        <v>1</v>
      </c>
      <c r="D16" s="35">
        <f t="shared" ref="D16" si="3">MIN(F40:F85)</f>
        <v>1</v>
      </c>
      <c r="E16" s="35"/>
      <c r="F16" s="35"/>
      <c r="G16" s="35"/>
      <c r="H16" s="35"/>
      <c r="I16" s="5"/>
    </row>
    <row r="17" spans="2:9" x14ac:dyDescent="0.25">
      <c r="B17" s="26" t="s">
        <v>34</v>
      </c>
      <c r="C17" s="35">
        <f t="shared" ref="C17" si="4">MAX(E40:E85)</f>
        <v>1</v>
      </c>
      <c r="D17" s="35">
        <f t="shared" ref="D17" si="5">MAX(F40:F85)</f>
        <v>1</v>
      </c>
      <c r="E17" s="35"/>
      <c r="F17" s="35"/>
      <c r="G17" s="35"/>
      <c r="H17" s="35"/>
      <c r="I17" s="5"/>
    </row>
    <row r="19" spans="2:9" ht="15" customHeight="1" x14ac:dyDescent="0.25">
      <c r="B19" s="140" t="s">
        <v>46</v>
      </c>
      <c r="C19" s="140"/>
      <c r="D19" s="140"/>
      <c r="E19" s="140"/>
      <c r="F19" s="140"/>
      <c r="G19" s="140"/>
      <c r="H19" s="17"/>
    </row>
    <row r="20" spans="2:9" ht="12.75" customHeight="1" x14ac:dyDescent="0.25">
      <c r="B20" s="140"/>
      <c r="C20" s="140"/>
      <c r="D20" s="140"/>
      <c r="E20" s="140"/>
      <c r="F20" s="140"/>
      <c r="G20" s="140"/>
      <c r="H20" s="17"/>
    </row>
    <row r="21" spans="2:9" x14ac:dyDescent="0.25">
      <c r="B21" s="140"/>
      <c r="C21" s="140"/>
      <c r="D21" s="140"/>
      <c r="E21" s="140"/>
      <c r="F21" s="140"/>
      <c r="G21" s="140"/>
    </row>
    <row r="22" spans="2:9" x14ac:dyDescent="0.25">
      <c r="B22" s="140"/>
      <c r="C22" s="140"/>
      <c r="D22" s="140"/>
      <c r="E22" s="140"/>
      <c r="F22" s="140"/>
      <c r="G22" s="140"/>
    </row>
    <row r="23" spans="2:9" hidden="1" x14ac:dyDescent="0.25">
      <c r="B23" s="140"/>
      <c r="C23" s="140"/>
      <c r="D23" s="140"/>
      <c r="E23" s="140"/>
      <c r="F23" s="140"/>
      <c r="G23" s="140"/>
    </row>
    <row r="24" spans="2:9" hidden="1" x14ac:dyDescent="0.25">
      <c r="B24" s="140"/>
      <c r="C24" s="140"/>
      <c r="D24" s="140"/>
      <c r="E24" s="140"/>
      <c r="F24" s="140"/>
      <c r="G24" s="140"/>
    </row>
    <row r="25" spans="2:9" ht="8.25" hidden="1" customHeight="1" x14ac:dyDescent="0.25">
      <c r="B25" s="140"/>
      <c r="C25" s="140"/>
      <c r="D25" s="140"/>
      <c r="E25" s="140"/>
      <c r="F25" s="140"/>
      <c r="G25" s="140"/>
    </row>
    <row r="29" spans="2:9" hidden="1" x14ac:dyDescent="0.25"/>
    <row r="30" spans="2:9" hidden="1" x14ac:dyDescent="0.25"/>
    <row r="31" spans="2:9" hidden="1" x14ac:dyDescent="0.25"/>
    <row r="32" spans="2:9" hidden="1" x14ac:dyDescent="0.25"/>
    <row r="33" spans="1:10" hidden="1" x14ac:dyDescent="0.25"/>
    <row r="34" spans="1:10" hidden="1" x14ac:dyDescent="0.25"/>
    <row r="35" spans="1:10" ht="12.75" customHeight="1" x14ac:dyDescent="0.25">
      <c r="B35" s="125"/>
      <c r="C35" s="125"/>
      <c r="D35" s="125"/>
      <c r="E35" s="125"/>
      <c r="F35" s="125"/>
      <c r="G35" s="125"/>
      <c r="H35" s="125"/>
    </row>
    <row r="37" spans="1:10" ht="33" customHeight="1" x14ac:dyDescent="0.25">
      <c r="B37" s="135" t="s">
        <v>42</v>
      </c>
      <c r="C37" s="135"/>
      <c r="D37" s="135"/>
      <c r="E37" s="135"/>
      <c r="F37" s="135"/>
      <c r="G37" s="135"/>
      <c r="H37" s="18"/>
    </row>
    <row r="39" spans="1:10" ht="30" customHeight="1" x14ac:dyDescent="0.25">
      <c r="A39" s="8" t="s">
        <v>9</v>
      </c>
      <c r="B39" s="134" t="s">
        <v>35</v>
      </c>
      <c r="C39" s="134"/>
      <c r="D39" s="134"/>
      <c r="E39" s="51" t="s">
        <v>108</v>
      </c>
      <c r="F39" s="51" t="s">
        <v>109</v>
      </c>
      <c r="G39" s="90"/>
      <c r="H39" s="96"/>
      <c r="I39" s="25"/>
      <c r="J39" s="27"/>
    </row>
    <row r="40" spans="1:10" x14ac:dyDescent="0.25">
      <c r="A40" s="4">
        <v>1</v>
      </c>
      <c r="B40" s="119" t="str">
        <f>Evamat!B18&amp;" "</f>
        <v xml:space="preserve">Aburto Barría Carlos Alfonso </v>
      </c>
      <c r="C40" s="119"/>
      <c r="D40" s="119"/>
      <c r="E40" s="9">
        <f>IF(Evamat!F18="P",SUM(Evamat!AF18:AJ18,Evamat!AL18:AM18,Evamat!AO18,Evamat!AQ18,Evamat!AT18:AW18)/21,"")</f>
        <v>1</v>
      </c>
      <c r="F40" s="9">
        <f>IF(Evamat!F18="P",SUM(Evamat!AK18,Evamat!AN18,Evamat!AP18,Evamat!AR18:AS18)/6,"")</f>
        <v>1</v>
      </c>
      <c r="G40" s="9"/>
      <c r="H40" s="9"/>
      <c r="I40" s="9"/>
      <c r="J40" s="9"/>
    </row>
    <row r="41" spans="1:10" x14ac:dyDescent="0.25">
      <c r="A41" s="4">
        <v>2</v>
      </c>
      <c r="B41" s="119" t="str">
        <f>Evamat!B19&amp;" "</f>
        <v xml:space="preserve">Canoubra Barra Francisca Belén </v>
      </c>
      <c r="C41" s="119"/>
      <c r="D41" s="119"/>
      <c r="E41" s="9" t="str">
        <f>IF(Evamat!F19="P",SUM(Evamat!AF19:AX19)/19,"")</f>
        <v/>
      </c>
      <c r="F41" s="9" t="str">
        <f>IF(Evamat!F19="P",SUM(Evamat!AK19,Evamat!AN19,Evamat!AP19,Evamat!AR19:AS19)/6,"")</f>
        <v/>
      </c>
      <c r="G41" s="9"/>
      <c r="H41" s="9"/>
      <c r="I41" s="9"/>
      <c r="J41" s="9"/>
    </row>
    <row r="42" spans="1:10" x14ac:dyDescent="0.25">
      <c r="A42" s="4">
        <v>3</v>
      </c>
      <c r="B42" s="119" t="str">
        <f>Evamat!B20&amp;" "</f>
        <v xml:space="preserve">Cárdenas Téllez Carlos Fernando </v>
      </c>
      <c r="C42" s="119"/>
      <c r="D42" s="119"/>
      <c r="E42" s="9" t="str">
        <f>IF(Evamat!F20="P",SUM(Evamat!AF20:AX20)/19,"")</f>
        <v/>
      </c>
      <c r="F42" s="9" t="str">
        <f>IF(Evamat!F20="P",SUM(Evamat!AK20,Evamat!AN20,Evamat!AP20,Evamat!AR20:AS20)/6,"")</f>
        <v/>
      </c>
      <c r="G42" s="9"/>
      <c r="H42" s="9"/>
      <c r="I42" s="9"/>
      <c r="J42" s="9"/>
    </row>
    <row r="43" spans="1:10" x14ac:dyDescent="0.25">
      <c r="A43" s="4">
        <v>4</v>
      </c>
      <c r="B43" s="119" t="str">
        <f>Evamat!B21&amp;" "</f>
        <v xml:space="preserve">Compay Valle Samuel Jesús </v>
      </c>
      <c r="C43" s="119"/>
      <c r="D43" s="119"/>
      <c r="E43" s="9" t="str">
        <f>IF(Evamat!F21="P",SUM(Evamat!AF21:AX21)/19,"")</f>
        <v/>
      </c>
      <c r="F43" s="9" t="str">
        <f>IF(Evamat!F21="P",SUM(Evamat!AK21,Evamat!AN21,Evamat!AP21,Evamat!AR21:AS21)/6,"")</f>
        <v/>
      </c>
      <c r="G43" s="9"/>
      <c r="H43" s="9"/>
      <c r="I43" s="9"/>
      <c r="J43" s="9"/>
    </row>
    <row r="44" spans="1:10" x14ac:dyDescent="0.25">
      <c r="A44" s="4">
        <v>5</v>
      </c>
      <c r="B44" s="119" t="str">
        <f>Evamat!B22&amp;" "</f>
        <v xml:space="preserve">Fernández Bohle Josue Gabriel </v>
      </c>
      <c r="C44" s="119"/>
      <c r="D44" s="119"/>
      <c r="E44" s="9" t="str">
        <f>IF(Evamat!F22="P",SUM(Evamat!AF22:AX22)/19,"")</f>
        <v/>
      </c>
      <c r="F44" s="9" t="str">
        <f>IF(Evamat!F22="P",SUM(Evamat!AK22,Evamat!AN22,Evamat!AP22,Evamat!AR22:AS22)/6,"")</f>
        <v/>
      </c>
      <c r="G44" s="9"/>
      <c r="H44" s="9"/>
      <c r="I44" s="9"/>
      <c r="J44" s="9"/>
    </row>
    <row r="45" spans="1:10" x14ac:dyDescent="0.25">
      <c r="A45" s="4">
        <v>6</v>
      </c>
      <c r="B45" s="119" t="str">
        <f>Evamat!B23&amp;" "</f>
        <v xml:space="preserve">Fuentes Díaz María Fernanda </v>
      </c>
      <c r="C45" s="119"/>
      <c r="D45" s="119"/>
      <c r="E45" s="9" t="str">
        <f>IF(Evamat!F23="P",SUM(Evamat!AF23:AX23)/19,"")</f>
        <v/>
      </c>
      <c r="F45" s="9" t="str">
        <f>IF(Evamat!F23="P",SUM(Evamat!AK23,Evamat!AN23,Evamat!AP23,Evamat!AR23:AS23)/6,"")</f>
        <v/>
      </c>
      <c r="G45" s="9"/>
      <c r="H45" s="9"/>
      <c r="I45" s="9"/>
      <c r="J45" s="9"/>
    </row>
    <row r="46" spans="1:10" x14ac:dyDescent="0.25">
      <c r="A46" s="4">
        <v>7</v>
      </c>
      <c r="B46" s="119" t="str">
        <f>Evamat!B24&amp;" "</f>
        <v xml:space="preserve">Galindo Gallardo Keila Belén </v>
      </c>
      <c r="C46" s="119"/>
      <c r="D46" s="119"/>
      <c r="E46" s="9" t="str">
        <f>IF(Evamat!F24="P",SUM(Evamat!AF24:AX24)/19,"")</f>
        <v/>
      </c>
      <c r="F46" s="9" t="str">
        <f>IF(Evamat!F24="P",SUM(Evamat!AK24,Evamat!AN24,Evamat!AP24,Evamat!AR24:AS24)/6,"")</f>
        <v/>
      </c>
      <c r="G46" s="9"/>
      <c r="H46" s="9"/>
      <c r="I46" s="9"/>
      <c r="J46" s="9"/>
    </row>
    <row r="47" spans="1:10" x14ac:dyDescent="0.25">
      <c r="A47" s="4">
        <v>8</v>
      </c>
      <c r="B47" s="119" t="str">
        <f>Evamat!B25&amp;" "</f>
        <v xml:space="preserve">González Soto Arturo César </v>
      </c>
      <c r="C47" s="119"/>
      <c r="D47" s="119"/>
      <c r="E47" s="9" t="str">
        <f>IF(Evamat!F25="P",SUM(Evamat!AF25:AX25)/19,"")</f>
        <v/>
      </c>
      <c r="F47" s="9" t="str">
        <f>IF(Evamat!F25="P",SUM(Evamat!AK25,Evamat!AN25,Evamat!AP25,Evamat!AR25:AS25)/6,"")</f>
        <v/>
      </c>
      <c r="G47" s="9"/>
      <c r="H47" s="9"/>
      <c r="I47" s="9"/>
      <c r="J47" s="9"/>
    </row>
    <row r="48" spans="1:10" x14ac:dyDescent="0.25">
      <c r="A48" s="4">
        <v>9</v>
      </c>
      <c r="B48" s="119" t="str">
        <f>Evamat!B26&amp;" "</f>
        <v xml:space="preserve">Hernández Oyarzún Roxana Alejandra </v>
      </c>
      <c r="C48" s="119"/>
      <c r="D48" s="119"/>
      <c r="E48" s="9" t="str">
        <f>IF(Evamat!F26="P",SUM(Evamat!AF26:AX26)/19,"")</f>
        <v/>
      </c>
      <c r="F48" s="9" t="str">
        <f>IF(Evamat!F26="P",SUM(Evamat!AK26,Evamat!AN26,Evamat!AP26,Evamat!AR26:AS26)/6,"")</f>
        <v/>
      </c>
      <c r="G48" s="9"/>
      <c r="H48" s="9"/>
      <c r="I48" s="9"/>
      <c r="J48" s="9"/>
    </row>
    <row r="49" spans="1:10" x14ac:dyDescent="0.25">
      <c r="A49" s="4">
        <v>10</v>
      </c>
      <c r="B49" s="119" t="str">
        <f>Evamat!B27&amp;" "</f>
        <v xml:space="preserve">Hidalgo Galindo Cristóbal Alejandro </v>
      </c>
      <c r="C49" s="119"/>
      <c r="D49" s="119"/>
      <c r="E49" s="9" t="str">
        <f>IF(Evamat!F27="P",SUM(Evamat!AF27:AX27)/19,"")</f>
        <v/>
      </c>
      <c r="F49" s="9" t="str">
        <f>IF(Evamat!F27="P",SUM(Evamat!AK27,Evamat!AN27,Evamat!AP27,Evamat!AR27:AS27)/6,"")</f>
        <v/>
      </c>
      <c r="G49" s="9"/>
      <c r="H49" s="9"/>
      <c r="I49" s="9"/>
      <c r="J49" s="9"/>
    </row>
    <row r="50" spans="1:10" x14ac:dyDescent="0.25">
      <c r="A50" s="4">
        <v>11</v>
      </c>
      <c r="B50" s="119" t="str">
        <f>Evamat!B28&amp;" "</f>
        <v xml:space="preserve">Keim Cárdenas Andrea Millaray </v>
      </c>
      <c r="C50" s="119"/>
      <c r="D50" s="119"/>
      <c r="E50" s="9" t="str">
        <f>IF(Evamat!F28="P",SUM(Evamat!AF28:AX28)/19,"")</f>
        <v/>
      </c>
      <c r="F50" s="9" t="str">
        <f>IF(Evamat!F28="P",SUM(Evamat!AK28,Evamat!AN28,Evamat!AP28,Evamat!AR28:AS28)/6,"")</f>
        <v/>
      </c>
      <c r="G50" s="9"/>
      <c r="H50" s="9"/>
      <c r="I50" s="9"/>
      <c r="J50" s="9"/>
    </row>
    <row r="51" spans="1:10" x14ac:dyDescent="0.25">
      <c r="A51" s="4">
        <v>12</v>
      </c>
      <c r="B51" s="119" t="str">
        <f>Evamat!B29&amp;" "</f>
        <v xml:space="preserve">Lafuente Quezada María Fernanda </v>
      </c>
      <c r="C51" s="119"/>
      <c r="D51" s="119"/>
      <c r="E51" s="9" t="str">
        <f>IF(Evamat!F29="P",SUM(Evamat!AF29:AX29)/19,"")</f>
        <v/>
      </c>
      <c r="F51" s="9" t="str">
        <f>IF(Evamat!F29="P",SUM(Evamat!AK29,Evamat!AN29,Evamat!AP29,Evamat!AR29:AS29)/6,"")</f>
        <v/>
      </c>
      <c r="G51" s="9"/>
      <c r="H51" s="9"/>
      <c r="I51" s="9"/>
      <c r="J51" s="9"/>
    </row>
    <row r="52" spans="1:10" x14ac:dyDescent="0.25">
      <c r="A52" s="4">
        <v>13</v>
      </c>
      <c r="B52" s="119" t="str">
        <f>Evamat!B30&amp;" "</f>
        <v xml:space="preserve">Maldonado Cárdenas Yelandri Noelia </v>
      </c>
      <c r="C52" s="119"/>
      <c r="D52" s="119"/>
      <c r="E52" s="9" t="str">
        <f>IF(Evamat!F30="P",SUM(Evamat!AF30:AX30)/19,"")</f>
        <v/>
      </c>
      <c r="F52" s="9" t="str">
        <f>IF(Evamat!F30="P",SUM(Evamat!AK30,Evamat!AN30,Evamat!AP30,Evamat!AR30:AS30)/6,"")</f>
        <v/>
      </c>
      <c r="G52" s="9"/>
      <c r="H52" s="9"/>
      <c r="I52" s="9"/>
      <c r="J52" s="9"/>
    </row>
    <row r="53" spans="1:10" x14ac:dyDescent="0.25">
      <c r="A53" s="4">
        <v>14</v>
      </c>
      <c r="B53" s="119" t="str">
        <f>Evamat!B31&amp;" "</f>
        <v xml:space="preserve">Mayorga González Bárbara Carolina </v>
      </c>
      <c r="C53" s="119"/>
      <c r="D53" s="119"/>
      <c r="E53" s="9" t="str">
        <f>IF(Evamat!F31="P",SUM(Evamat!AF31:AX31)/19,"")</f>
        <v/>
      </c>
      <c r="F53" s="9" t="str">
        <f>IF(Evamat!F31="P",SUM(Evamat!AK31,Evamat!AN31,Evamat!AP31,Evamat!AR31:AS31)/6,"")</f>
        <v/>
      </c>
      <c r="G53" s="9"/>
      <c r="H53" s="9"/>
      <c r="I53" s="9"/>
      <c r="J53" s="9"/>
    </row>
    <row r="54" spans="1:10" x14ac:dyDescent="0.25">
      <c r="A54" s="4">
        <v>15</v>
      </c>
      <c r="B54" s="119" t="str">
        <f>Evamat!B32&amp;" "</f>
        <v xml:space="preserve">Mayorga González Jacqueline Constanza </v>
      </c>
      <c r="C54" s="119"/>
      <c r="D54" s="119"/>
      <c r="E54" s="9" t="str">
        <f>IF(Evamat!F32="P",SUM(Evamat!AF32:AX32)/19,"")</f>
        <v/>
      </c>
      <c r="F54" s="9" t="str">
        <f>IF(Evamat!F32="P",SUM(Evamat!AK32,Evamat!AN32,Evamat!AP32,Evamat!AR32:AS32)/6,"")</f>
        <v/>
      </c>
      <c r="G54" s="9"/>
      <c r="H54" s="9"/>
      <c r="I54" s="9"/>
      <c r="J54" s="9"/>
    </row>
    <row r="55" spans="1:10" x14ac:dyDescent="0.25">
      <c r="A55" s="4">
        <v>16</v>
      </c>
      <c r="B55" s="119" t="str">
        <f>Evamat!B33&amp;" "</f>
        <v xml:space="preserve">Mercado Matos Pamela Leonarda </v>
      </c>
      <c r="C55" s="119"/>
      <c r="D55" s="119"/>
      <c r="E55" s="9" t="str">
        <f>IF(Evamat!F33="P",SUM(Evamat!AF33:AX33)/19,"")</f>
        <v/>
      </c>
      <c r="F55" s="9" t="str">
        <f>IF(Evamat!F33="P",SUM(Evamat!AK33,Evamat!AN33,Evamat!AP33,Evamat!AR33:AS33)/6,"")</f>
        <v/>
      </c>
      <c r="G55" s="9"/>
      <c r="H55" s="9"/>
      <c r="I55" s="9"/>
      <c r="J55" s="9"/>
    </row>
    <row r="56" spans="1:10" x14ac:dyDescent="0.25">
      <c r="A56" s="4">
        <v>17</v>
      </c>
      <c r="B56" s="119" t="str">
        <f>Evamat!B34&amp;" "</f>
        <v xml:space="preserve">Molina López Bélen Andrea </v>
      </c>
      <c r="C56" s="119"/>
      <c r="D56" s="119"/>
      <c r="E56" s="9" t="str">
        <f>IF(Evamat!F34="P",SUM(Evamat!AF34:AX34)/19,"")</f>
        <v/>
      </c>
      <c r="F56" s="9" t="str">
        <f>IF(Evamat!F34="P",SUM(Evamat!AK34,Evamat!AN34,Evamat!AP34,Evamat!AR34:AS34)/6,"")</f>
        <v/>
      </c>
      <c r="G56" s="9"/>
      <c r="H56" s="9"/>
      <c r="I56" s="9"/>
      <c r="J56" s="9"/>
    </row>
    <row r="57" spans="1:10" x14ac:dyDescent="0.25">
      <c r="A57" s="4">
        <v>18</v>
      </c>
      <c r="B57" s="119" t="str">
        <f>Evamat!B35&amp;" "</f>
        <v xml:space="preserve">Ojeda Gadaleta Ignacio Andrés </v>
      </c>
      <c r="C57" s="119"/>
      <c r="D57" s="119"/>
      <c r="E57" s="9" t="str">
        <f>IF(Evamat!F35="P",SUM(Evamat!AF35:AX35)/19,"")</f>
        <v/>
      </c>
      <c r="F57" s="9" t="str">
        <f>IF(Evamat!F35="P",SUM(Evamat!AK35,Evamat!AN35,Evamat!AP35,Evamat!AR35:AS35)/6,"")</f>
        <v/>
      </c>
      <c r="G57" s="9"/>
      <c r="H57" s="9"/>
      <c r="I57" s="9"/>
      <c r="J57" s="9"/>
    </row>
    <row r="58" spans="1:10" x14ac:dyDescent="0.25">
      <c r="A58" s="4">
        <v>19</v>
      </c>
      <c r="B58" s="119" t="str">
        <f>Evamat!B36&amp;" "</f>
        <v xml:space="preserve">Ojeda Ulloa Felipe Ignacio </v>
      </c>
      <c r="C58" s="119"/>
      <c r="D58" s="119"/>
      <c r="E58" s="9" t="str">
        <f>IF(Evamat!F36="P",SUM(Evamat!AF36:AX36)/19,"")</f>
        <v/>
      </c>
      <c r="F58" s="9" t="str">
        <f>IF(Evamat!F36="P",SUM(Evamat!AK36,Evamat!AN36,Evamat!AP36,Evamat!AR36:AS36)/6,"")</f>
        <v/>
      </c>
      <c r="G58" s="9"/>
      <c r="H58" s="9"/>
      <c r="I58" s="9"/>
      <c r="J58" s="9"/>
    </row>
    <row r="59" spans="1:10" x14ac:dyDescent="0.25">
      <c r="A59" s="4">
        <v>20</v>
      </c>
      <c r="B59" s="119" t="str">
        <f>Evamat!B37&amp;" "</f>
        <v xml:space="preserve">Olivares Vicencio Anabelen </v>
      </c>
      <c r="C59" s="119"/>
      <c r="D59" s="119"/>
      <c r="E59" s="9" t="str">
        <f>IF(Evamat!F37="P",SUM(Evamat!AF37:AX37)/19,"")</f>
        <v/>
      </c>
      <c r="F59" s="9" t="str">
        <f>IF(Evamat!F37="P",SUM(Evamat!AK37,Evamat!AN37,Evamat!AP37,Evamat!AR37:AS37)/6,"")</f>
        <v/>
      </c>
      <c r="G59" s="9"/>
      <c r="H59" s="9"/>
      <c r="I59" s="9"/>
      <c r="J59" s="9"/>
    </row>
    <row r="60" spans="1:10" x14ac:dyDescent="0.25">
      <c r="A60" s="4">
        <v>21</v>
      </c>
      <c r="B60" s="119" t="str">
        <f>Evamat!B38&amp;" "</f>
        <v xml:space="preserve">Paillacar Paillacar Raquel Edith </v>
      </c>
      <c r="C60" s="119"/>
      <c r="D60" s="119"/>
      <c r="E60" s="9" t="str">
        <f>IF(Evamat!F38="P",SUM(Evamat!AF38:AX38)/19,"")</f>
        <v/>
      </c>
      <c r="F60" s="9" t="str">
        <f>IF(Evamat!F38="P",SUM(Evamat!AK38,Evamat!AN38,Evamat!AP38,Evamat!AR38:AS38)/6,"")</f>
        <v/>
      </c>
      <c r="G60" s="9"/>
      <c r="H60" s="9"/>
      <c r="I60" s="9"/>
      <c r="J60" s="9"/>
    </row>
    <row r="61" spans="1:10" x14ac:dyDescent="0.25">
      <c r="A61" s="4">
        <v>22</v>
      </c>
      <c r="B61" s="119" t="str">
        <f>Evamat!B39&amp;" "</f>
        <v xml:space="preserve">Pons Mansilla Gabriela Consuelo </v>
      </c>
      <c r="C61" s="119"/>
      <c r="D61" s="119"/>
      <c r="E61" s="9" t="str">
        <f>IF(Evamat!F39="P",SUM(Evamat!AF39:AX39)/19,"")</f>
        <v/>
      </c>
      <c r="F61" s="9" t="str">
        <f>IF(Evamat!F39="P",SUM(Evamat!AK39,Evamat!AN39,Evamat!AP39,Evamat!AR39:AS39)/6,"")</f>
        <v/>
      </c>
      <c r="G61" s="9"/>
      <c r="H61" s="9"/>
      <c r="I61" s="9"/>
      <c r="J61" s="9"/>
    </row>
    <row r="62" spans="1:10" x14ac:dyDescent="0.25">
      <c r="A62" s="4">
        <v>23</v>
      </c>
      <c r="B62" s="119" t="str">
        <f>Evamat!B40&amp;" "</f>
        <v xml:space="preserve">Rubilar Alveal Daniela Almendra </v>
      </c>
      <c r="C62" s="119"/>
      <c r="D62" s="119"/>
      <c r="E62" s="9" t="str">
        <f>IF(Evamat!F40="P",SUM(Evamat!AF40:AX40)/19,"")</f>
        <v/>
      </c>
      <c r="F62" s="9" t="str">
        <f>IF(Evamat!F40="P",SUM(Evamat!AK40,Evamat!AN40,Evamat!AP40,Evamat!AR40:AS40)/6,"")</f>
        <v/>
      </c>
      <c r="G62" s="9"/>
      <c r="H62" s="9"/>
      <c r="I62" s="9"/>
      <c r="J62" s="9"/>
    </row>
    <row r="63" spans="1:10" x14ac:dyDescent="0.25">
      <c r="A63" s="4">
        <v>24</v>
      </c>
      <c r="B63" s="119" t="str">
        <f>Evamat!B41&amp;" "</f>
        <v xml:space="preserve">Santana Jaques Jisella Jasmín </v>
      </c>
      <c r="C63" s="119"/>
      <c r="D63" s="119"/>
      <c r="E63" s="9" t="str">
        <f>IF(Evamat!F41="P",SUM(Evamat!AF41:AX41)/19,"")</f>
        <v/>
      </c>
      <c r="F63" s="9" t="str">
        <f>IF(Evamat!F41="P",SUM(Evamat!AK41,Evamat!AN41,Evamat!AP41,Evamat!AR41:AS41)/6,"")</f>
        <v/>
      </c>
      <c r="G63" s="9"/>
      <c r="H63" s="9"/>
      <c r="I63" s="9"/>
      <c r="J63" s="9"/>
    </row>
    <row r="64" spans="1:10" x14ac:dyDescent="0.25">
      <c r="A64" s="4">
        <v>25</v>
      </c>
      <c r="B64" s="119" t="str">
        <f>Evamat!B42&amp;" "</f>
        <v xml:space="preserve">Tapia Almonacid Martín Quinto De Jesús </v>
      </c>
      <c r="C64" s="119"/>
      <c r="D64" s="119"/>
      <c r="E64" s="9" t="str">
        <f>IF(Evamat!F42="P",SUM(Evamat!AF42:AX42)/19,"")</f>
        <v/>
      </c>
      <c r="F64" s="9" t="str">
        <f>IF(Evamat!F42="P",SUM(Evamat!AK42,Evamat!AN42,Evamat!AP42,Evamat!AR42:AS42)/6,"")</f>
        <v/>
      </c>
      <c r="G64" s="9"/>
      <c r="H64" s="9"/>
      <c r="I64" s="9"/>
      <c r="J64" s="9"/>
    </row>
    <row r="65" spans="1:10" x14ac:dyDescent="0.25">
      <c r="A65" s="4">
        <v>26</v>
      </c>
      <c r="B65" s="119" t="str">
        <f>Evamat!B43&amp;" "</f>
        <v xml:space="preserve">Ulloa Guzmán Diego Enrique </v>
      </c>
      <c r="C65" s="119"/>
      <c r="D65" s="119"/>
      <c r="E65" s="9" t="str">
        <f>IF(Evamat!F43="P",SUM(Evamat!AF43:AX43)/19,"")</f>
        <v/>
      </c>
      <c r="F65" s="9" t="str">
        <f>IF(Evamat!F43="P",SUM(Evamat!AK43,Evamat!AN43,Evamat!AP43,Evamat!AR43:AS43)/6,"")</f>
        <v/>
      </c>
      <c r="G65" s="9"/>
      <c r="H65" s="9"/>
      <c r="I65" s="9"/>
      <c r="J65" s="9"/>
    </row>
    <row r="66" spans="1:10" x14ac:dyDescent="0.25">
      <c r="A66" s="4">
        <v>27</v>
      </c>
      <c r="B66" s="119" t="str">
        <f>Evamat!B44&amp;" "</f>
        <v xml:space="preserve">Uribe Flores Gabriela Soledad </v>
      </c>
      <c r="C66" s="119"/>
      <c r="D66" s="119"/>
      <c r="E66" s="9" t="str">
        <f>IF(Evamat!F44="P",SUM(Evamat!AF44:AX44)/19,"")</f>
        <v/>
      </c>
      <c r="F66" s="9" t="str">
        <f>IF(Evamat!F44="P",SUM(Evamat!AK44,Evamat!AN44,Evamat!AP44,Evamat!AR44:AS44)/6,"")</f>
        <v/>
      </c>
      <c r="G66" s="9"/>
      <c r="H66" s="9"/>
      <c r="I66" s="9"/>
      <c r="J66" s="9"/>
    </row>
    <row r="67" spans="1:10" x14ac:dyDescent="0.25">
      <c r="A67" s="4">
        <v>28</v>
      </c>
      <c r="B67" s="119" t="str">
        <f>Evamat!B45&amp;" "</f>
        <v xml:space="preserve">Valenzuela Farías Constanza Nayelie </v>
      </c>
      <c r="C67" s="119"/>
      <c r="D67" s="119"/>
      <c r="E67" s="9" t="str">
        <f>IF(Evamat!F45="P",SUM(Evamat!AF45:AX45)/19,"")</f>
        <v/>
      </c>
      <c r="F67" s="9" t="str">
        <f>IF(Evamat!F45="P",SUM(Evamat!AK45,Evamat!AN45,Evamat!AP45,Evamat!AR45:AS45)/6,"")</f>
        <v/>
      </c>
      <c r="G67" s="9"/>
      <c r="H67" s="9"/>
      <c r="I67" s="9"/>
      <c r="J67" s="9"/>
    </row>
    <row r="68" spans="1:10" x14ac:dyDescent="0.25">
      <c r="A68" s="4">
        <v>29</v>
      </c>
      <c r="B68" s="119" t="str">
        <f>Evamat!B46&amp;" "</f>
        <v xml:space="preserve">Villarroel Hernández Tamara Yasmín </v>
      </c>
      <c r="C68" s="119"/>
      <c r="D68" s="119"/>
      <c r="E68" s="9" t="str">
        <f>IF(Evamat!F46="P",SUM(Evamat!AF46:AX46)/19,"")</f>
        <v/>
      </c>
      <c r="F68" s="9" t="str">
        <f>IF(Evamat!F46="P",SUM(Evamat!AK46,Evamat!AN46,Evamat!AP46,Evamat!AR46:AS46)/6,"")</f>
        <v/>
      </c>
      <c r="G68" s="9"/>
      <c r="H68" s="9"/>
      <c r="I68" s="9"/>
      <c r="J68" s="9"/>
    </row>
    <row r="69" spans="1:10" x14ac:dyDescent="0.25">
      <c r="A69" s="4">
        <v>30</v>
      </c>
      <c r="B69" s="119" t="str">
        <f>Evamat!B47&amp;" "</f>
        <v xml:space="preserve"> </v>
      </c>
      <c r="C69" s="119"/>
      <c r="D69" s="119"/>
      <c r="E69" s="9" t="str">
        <f>IF(Evamat!F47="P",SUM(Evamat!AF47:AX47)/19,"")</f>
        <v/>
      </c>
      <c r="F69" s="9" t="str">
        <f>IF(Evamat!F47="P",SUM(Evamat!AK47,Evamat!AN47,Evamat!AP47,Evamat!AR47:AS47)/6,"")</f>
        <v/>
      </c>
      <c r="G69" s="9"/>
      <c r="H69" s="9"/>
      <c r="I69" s="9"/>
      <c r="J69" s="9"/>
    </row>
    <row r="70" spans="1:10" x14ac:dyDescent="0.25">
      <c r="A70" s="4">
        <v>31</v>
      </c>
      <c r="B70" s="119" t="str">
        <f>Evamat!B48&amp;" "</f>
        <v xml:space="preserve"> </v>
      </c>
      <c r="C70" s="119"/>
      <c r="D70" s="119"/>
      <c r="E70" s="9" t="str">
        <f>IF(Evamat!F48="P",SUM(Evamat!AF48:AX48)/19,"")</f>
        <v/>
      </c>
      <c r="F70" s="9" t="str">
        <f>IF(Evamat!F48="P",SUM(Evamat!AK48,Evamat!AN48,Evamat!AP48,Evamat!AR48:AS48)/6,"")</f>
        <v/>
      </c>
      <c r="G70" s="9"/>
      <c r="H70" s="9"/>
      <c r="I70" s="9"/>
      <c r="J70" s="9"/>
    </row>
    <row r="71" spans="1:10" x14ac:dyDescent="0.25">
      <c r="A71" s="4">
        <v>32</v>
      </c>
      <c r="B71" s="119" t="str">
        <f>Evamat!B49&amp;" "</f>
        <v xml:space="preserve"> </v>
      </c>
      <c r="C71" s="119"/>
      <c r="D71" s="119"/>
      <c r="E71" s="9" t="str">
        <f>IF(Evamat!F49="P",SUM(Evamat!AF49:AX49)/19,"")</f>
        <v/>
      </c>
      <c r="F71" s="9" t="str">
        <f>IF(Evamat!F49="P",SUM(Evamat!AK49,Evamat!AN49,Evamat!AP49,Evamat!AR49:AS49)/6,"")</f>
        <v/>
      </c>
      <c r="G71" s="9"/>
      <c r="H71" s="9"/>
      <c r="I71" s="9"/>
      <c r="J71" s="9"/>
    </row>
    <row r="72" spans="1:10" x14ac:dyDescent="0.25">
      <c r="A72" s="4">
        <v>33</v>
      </c>
      <c r="B72" s="119" t="str">
        <f>Evamat!B50&amp;" "</f>
        <v xml:space="preserve"> </v>
      </c>
      <c r="C72" s="119"/>
      <c r="D72" s="119"/>
      <c r="E72" s="9" t="str">
        <f>IF(Evamat!F50="P",SUM(Evamat!AF50:AX50)/19,"")</f>
        <v/>
      </c>
      <c r="F72" s="9" t="str">
        <f>IF(Evamat!F50="P",SUM(Evamat!AK50,Evamat!AN50,Evamat!AP50,Evamat!AR50:AS50)/6,"")</f>
        <v/>
      </c>
      <c r="G72" s="9"/>
      <c r="H72" s="9"/>
      <c r="I72" s="9"/>
      <c r="J72" s="9"/>
    </row>
    <row r="73" spans="1:10" x14ac:dyDescent="0.25">
      <c r="A73" s="4">
        <v>34</v>
      </c>
      <c r="B73" s="119" t="str">
        <f>Evamat!B51&amp;" "</f>
        <v xml:space="preserve"> </v>
      </c>
      <c r="C73" s="119"/>
      <c r="D73" s="119"/>
      <c r="E73" s="9" t="str">
        <f>IF(Evamat!F51="P",SUM(Evamat!AF51:AX51)/19,"")</f>
        <v/>
      </c>
      <c r="F73" s="9" t="str">
        <f>IF(Evamat!F51="P",SUM(Evamat!AK51,Evamat!AN51,Evamat!AP51,Evamat!AR51:AS51)/6,"")</f>
        <v/>
      </c>
      <c r="G73" s="9"/>
      <c r="H73" s="9"/>
      <c r="I73" s="9"/>
      <c r="J73" s="9"/>
    </row>
    <row r="74" spans="1:10" x14ac:dyDescent="0.25">
      <c r="A74" s="4">
        <v>35</v>
      </c>
      <c r="B74" s="119" t="str">
        <f>Evamat!B52&amp;" "</f>
        <v xml:space="preserve"> </v>
      </c>
      <c r="C74" s="119"/>
      <c r="D74" s="119"/>
      <c r="E74" s="9" t="str">
        <f>IF(Evamat!F52="P",SUM(Evamat!AF52:AX52)/19,"")</f>
        <v/>
      </c>
      <c r="F74" s="9" t="str">
        <f>IF(Evamat!F52="P",SUM(Evamat!AK52,Evamat!AN52,Evamat!AP52,Evamat!AR52:AS52)/6,"")</f>
        <v/>
      </c>
      <c r="G74" s="9"/>
      <c r="H74" s="9"/>
      <c r="I74" s="9"/>
      <c r="J74" s="9"/>
    </row>
    <row r="75" spans="1:10" x14ac:dyDescent="0.25">
      <c r="A75" s="4">
        <v>36</v>
      </c>
      <c r="B75" s="119" t="str">
        <f>Evamat!B53&amp;" "</f>
        <v xml:space="preserve"> </v>
      </c>
      <c r="C75" s="119"/>
      <c r="D75" s="119"/>
      <c r="E75" s="9" t="str">
        <f>IF(Evamat!F53="P",SUM(Evamat!AF53:AX53)/19,"")</f>
        <v/>
      </c>
      <c r="F75" s="9" t="str">
        <f>IF(Evamat!F53="P",SUM(Evamat!AK53,Evamat!AN53,Evamat!AP53,Evamat!AR53:AS53)/6,"")</f>
        <v/>
      </c>
      <c r="G75" s="9"/>
      <c r="H75" s="9"/>
      <c r="I75" s="9"/>
      <c r="J75" s="9"/>
    </row>
    <row r="76" spans="1:10" x14ac:dyDescent="0.25">
      <c r="A76" s="4">
        <v>37</v>
      </c>
      <c r="B76" s="119" t="str">
        <f>Evamat!B54&amp;" "</f>
        <v xml:space="preserve"> </v>
      </c>
      <c r="C76" s="119"/>
      <c r="D76" s="119"/>
      <c r="E76" s="9" t="str">
        <f>IF(Evamat!F54="P",SUM(Evamat!AF54:AX54)/19,"")</f>
        <v/>
      </c>
      <c r="F76" s="9" t="str">
        <f>IF(Evamat!F54="P",SUM(Evamat!AK54,Evamat!AN54,Evamat!AP54,Evamat!AR54:AS54)/6,"")</f>
        <v/>
      </c>
      <c r="G76" s="9"/>
      <c r="H76" s="9"/>
      <c r="I76" s="9"/>
      <c r="J76" s="9"/>
    </row>
    <row r="77" spans="1:10" x14ac:dyDescent="0.25">
      <c r="A77" s="4">
        <v>38</v>
      </c>
      <c r="B77" s="119" t="str">
        <f>Evamat!B55&amp;" "</f>
        <v xml:space="preserve"> </v>
      </c>
      <c r="C77" s="119"/>
      <c r="D77" s="119"/>
      <c r="E77" s="9" t="str">
        <f>IF(Evamat!F55="P",SUM(Evamat!AF55:AX55)/19,"")</f>
        <v/>
      </c>
      <c r="F77" s="9" t="str">
        <f>IF(Evamat!F55="P",SUM(Evamat!AK55,Evamat!AN55,Evamat!AP55,Evamat!AR55:AS55)/6,"")</f>
        <v/>
      </c>
      <c r="G77" s="9"/>
      <c r="H77" s="9"/>
      <c r="I77" s="9"/>
      <c r="J77" s="9"/>
    </row>
    <row r="78" spans="1:10" x14ac:dyDescent="0.25">
      <c r="A78" s="4">
        <v>39</v>
      </c>
      <c r="B78" s="119" t="str">
        <f>Evamat!B56&amp;" "</f>
        <v xml:space="preserve"> </v>
      </c>
      <c r="C78" s="119"/>
      <c r="D78" s="119"/>
      <c r="E78" s="9" t="str">
        <f>IF(Evamat!F56="P",SUM(Evamat!AF56:AX56)/19,"")</f>
        <v/>
      </c>
      <c r="F78" s="9" t="str">
        <f>IF(Evamat!F56="P",SUM(Evamat!AK56,Evamat!AN56,Evamat!AP56,Evamat!AR56:AS56)/6,"")</f>
        <v/>
      </c>
      <c r="G78" s="9"/>
      <c r="H78" s="9"/>
      <c r="I78" s="9"/>
      <c r="J78" s="9"/>
    </row>
    <row r="79" spans="1:10" x14ac:dyDescent="0.25">
      <c r="A79" s="4">
        <v>40</v>
      </c>
      <c r="B79" s="119" t="str">
        <f>Evamat!B57&amp;" "</f>
        <v xml:space="preserve"> </v>
      </c>
      <c r="C79" s="119"/>
      <c r="D79" s="119"/>
      <c r="E79" s="9" t="str">
        <f>IF(Evamat!F57="P",SUM(Evamat!AF57:AX57)/19,"")</f>
        <v/>
      </c>
      <c r="F79" s="9" t="str">
        <f>IF(Evamat!F57="P",SUM(Evamat!AK57,Evamat!AN57,Evamat!AP57,Evamat!AR57:AS57)/6,"")</f>
        <v/>
      </c>
      <c r="G79" s="9"/>
      <c r="H79" s="9"/>
      <c r="I79" s="9"/>
      <c r="J79" s="9"/>
    </row>
    <row r="80" spans="1:10" x14ac:dyDescent="0.25">
      <c r="A80" s="4">
        <v>41</v>
      </c>
      <c r="B80" s="119" t="str">
        <f>Evamat!B58&amp;" "</f>
        <v xml:space="preserve"> </v>
      </c>
      <c r="C80" s="119"/>
      <c r="D80" s="119"/>
      <c r="E80" s="9" t="str">
        <f>IF(Evamat!F58="P",SUM(Evamat!AF58:AX58)/19,"")</f>
        <v/>
      </c>
      <c r="F80" s="9" t="str">
        <f>IF(Evamat!F58="P",SUM(Evamat!AK58,Evamat!AN58,Evamat!AP58,Evamat!AR58:AS58)/6,"")</f>
        <v/>
      </c>
      <c r="G80" s="9"/>
      <c r="H80" s="9"/>
      <c r="I80" s="9"/>
      <c r="J80" s="9"/>
    </row>
    <row r="81" spans="1:13" x14ac:dyDescent="0.25">
      <c r="A81" s="4">
        <v>42</v>
      </c>
      <c r="B81" s="119" t="str">
        <f>Evamat!B59&amp;" "</f>
        <v xml:space="preserve"> </v>
      </c>
      <c r="C81" s="119"/>
      <c r="D81" s="119"/>
      <c r="E81" s="9" t="str">
        <f>IF(Evamat!F59="P",SUM(Evamat!AF59:AX59)/19,"")</f>
        <v/>
      </c>
      <c r="F81" s="9" t="str">
        <f>IF(Evamat!F59="P",SUM(Evamat!AK59,Evamat!AN59,Evamat!AP59,Evamat!AR59:AS59)/6,"")</f>
        <v/>
      </c>
      <c r="G81" s="9"/>
      <c r="H81" s="9"/>
      <c r="I81" s="9"/>
      <c r="J81" s="9"/>
    </row>
    <row r="82" spans="1:13" x14ac:dyDescent="0.25">
      <c r="A82" s="4">
        <v>43</v>
      </c>
      <c r="B82" s="119" t="str">
        <f>Evamat!B60&amp;" "</f>
        <v xml:space="preserve"> </v>
      </c>
      <c r="C82" s="119"/>
      <c r="D82" s="119"/>
      <c r="E82" s="9" t="str">
        <f>IF(Evamat!F60="P",SUM(Evamat!AF60:AX60)/19,"")</f>
        <v/>
      </c>
      <c r="F82" s="9" t="str">
        <f>IF(Evamat!F60="P",SUM(Evamat!AK60,Evamat!AN60,Evamat!AP60,Evamat!AR60:AS60)/6,"")</f>
        <v/>
      </c>
      <c r="G82" s="9"/>
      <c r="H82" s="9"/>
      <c r="I82" s="9"/>
      <c r="J82" s="9"/>
    </row>
    <row r="83" spans="1:13" x14ac:dyDescent="0.25">
      <c r="A83" s="4">
        <v>44</v>
      </c>
      <c r="B83" s="119" t="str">
        <f>Evamat!B61&amp;" "</f>
        <v xml:space="preserve"> </v>
      </c>
      <c r="C83" s="119"/>
      <c r="D83" s="119"/>
      <c r="E83" s="9" t="str">
        <f>IF(Evamat!F61="P",SUM(Evamat!AF61:AX61)/19,"")</f>
        <v/>
      </c>
      <c r="F83" s="9" t="str">
        <f>IF(Evamat!F61="P",SUM(Evamat!AK61,Evamat!AN61,Evamat!AP61,Evamat!AR61:AS61)/6,"")</f>
        <v/>
      </c>
      <c r="G83" s="9"/>
      <c r="H83" s="9"/>
      <c r="I83" s="9"/>
      <c r="J83" s="9"/>
    </row>
    <row r="84" spans="1:13" x14ac:dyDescent="0.25">
      <c r="A84" s="4">
        <v>45</v>
      </c>
      <c r="B84" s="119" t="str">
        <f>Evamat!B62&amp;" "</f>
        <v xml:space="preserve"> </v>
      </c>
      <c r="C84" s="119"/>
      <c r="D84" s="119"/>
      <c r="E84" s="9" t="str">
        <f>IF(Evamat!F62="P",SUM(Evamat!AF62:AX62)/19,"")</f>
        <v/>
      </c>
      <c r="F84" s="9" t="str">
        <f>IF(Evamat!F62="P",SUM(Evamat!AK62,Evamat!AN62,Evamat!AP62,Evamat!AR62:AS62)/6,"")</f>
        <v/>
      </c>
      <c r="G84" s="9"/>
      <c r="H84" s="9"/>
      <c r="I84" s="9"/>
      <c r="J84" s="9"/>
    </row>
    <row r="85" spans="1:13" ht="15.75" thickBot="1" x14ac:dyDescent="0.3">
      <c r="A85" s="14">
        <v>46</v>
      </c>
      <c r="B85" s="121" t="str">
        <f>Evamat!B63&amp;" "</f>
        <v xml:space="preserve"> </v>
      </c>
      <c r="C85" s="121"/>
      <c r="D85" s="121"/>
      <c r="E85" s="9" t="str">
        <f>IF(Evamat!F63="P",SUM(Evamat!AF63:AX63)/19,"")</f>
        <v/>
      </c>
      <c r="F85" s="9" t="str">
        <f>IF(Evamat!F63="P",SUM(Evamat!AK63,Evamat!AN63,Evamat!AP63,Evamat!AR63:AS63)/6,"")</f>
        <v/>
      </c>
      <c r="G85" s="9"/>
      <c r="H85" s="9"/>
      <c r="I85" s="46"/>
      <c r="J85" s="46"/>
    </row>
    <row r="86" spans="1:13" ht="15.75" thickBot="1" x14ac:dyDescent="0.3">
      <c r="A86" s="122" t="s">
        <v>37</v>
      </c>
      <c r="B86" s="123"/>
      <c r="C86" s="123"/>
      <c r="D86" s="124"/>
      <c r="E86" s="48">
        <f>AVERAGE(E40:E85)</f>
        <v>1</v>
      </c>
      <c r="F86" s="48">
        <f t="shared" ref="F86:H86" si="6">AVERAGE(F40:F85)</f>
        <v>1</v>
      </c>
      <c r="G86" s="48"/>
      <c r="H86" s="48"/>
      <c r="I86" s="47"/>
      <c r="J86" s="97"/>
    </row>
    <row r="88" spans="1:13" ht="83.25" customHeight="1" x14ac:dyDescent="0.25">
      <c r="B88" s="125" t="s">
        <v>43</v>
      </c>
      <c r="C88" s="125"/>
      <c r="D88" s="125"/>
      <c r="E88" s="125"/>
      <c r="F88" s="125"/>
      <c r="G88" s="125"/>
      <c r="H88" s="125"/>
    </row>
    <row r="89" spans="1:13" ht="15.75" thickBot="1" x14ac:dyDescent="0.3"/>
    <row r="90" spans="1:13" ht="15.75" x14ac:dyDescent="0.25">
      <c r="A90" s="53" t="s">
        <v>38</v>
      </c>
      <c r="B90" s="141" t="s">
        <v>63</v>
      </c>
      <c r="C90" s="142"/>
      <c r="D90" s="128" t="s">
        <v>51</v>
      </c>
      <c r="E90" s="128"/>
      <c r="F90" s="128"/>
      <c r="G90" s="129"/>
      <c r="H90" s="50" t="s">
        <v>36</v>
      </c>
    </row>
    <row r="91" spans="1:13" ht="25.5" customHeight="1" x14ac:dyDescent="0.25">
      <c r="A91" s="25">
        <v>1</v>
      </c>
      <c r="B91" s="146" t="s">
        <v>117</v>
      </c>
      <c r="C91" s="146" t="s">
        <v>117</v>
      </c>
      <c r="D91" s="143" t="s">
        <v>119</v>
      </c>
      <c r="E91" s="144" t="s">
        <v>97</v>
      </c>
      <c r="F91" s="144" t="s">
        <v>97</v>
      </c>
      <c r="G91" s="145" t="s">
        <v>97</v>
      </c>
      <c r="H91" s="52">
        <f>IF(Evamat!AF12=0,0,(Evamat!AF12/Evamat!$F$15))</f>
        <v>1</v>
      </c>
      <c r="M91" s="91"/>
    </row>
    <row r="92" spans="1:13" ht="25.5" customHeight="1" x14ac:dyDescent="0.25">
      <c r="A92" s="25">
        <v>2</v>
      </c>
      <c r="B92" s="146" t="s">
        <v>117</v>
      </c>
      <c r="C92" s="146" t="s">
        <v>117</v>
      </c>
      <c r="D92" s="126" t="s">
        <v>120</v>
      </c>
      <c r="E92" s="126" t="s">
        <v>98</v>
      </c>
      <c r="F92" s="126" t="s">
        <v>98</v>
      </c>
      <c r="G92" s="126" t="s">
        <v>98</v>
      </c>
      <c r="H92" s="52">
        <f>Evamat!AG$12/Evamat!F$15</f>
        <v>1</v>
      </c>
      <c r="M92" s="91"/>
    </row>
    <row r="93" spans="1:13" ht="25.5" customHeight="1" x14ac:dyDescent="0.25">
      <c r="A93" s="25">
        <v>3</v>
      </c>
      <c r="B93" s="146" t="s">
        <v>117</v>
      </c>
      <c r="C93" s="146" t="s">
        <v>117</v>
      </c>
      <c r="D93" s="126" t="s">
        <v>121</v>
      </c>
      <c r="E93" s="126" t="s">
        <v>105</v>
      </c>
      <c r="F93" s="126" t="s">
        <v>105</v>
      </c>
      <c r="G93" s="126" t="s">
        <v>105</v>
      </c>
      <c r="H93" s="52">
        <f>Evamat!AH$12/Evamat!F$15/2</f>
        <v>1</v>
      </c>
      <c r="I93" s="31" t="s">
        <v>128</v>
      </c>
      <c r="M93" s="91"/>
    </row>
    <row r="94" spans="1:13" ht="25.5" customHeight="1" x14ac:dyDescent="0.25">
      <c r="A94" s="25">
        <v>4</v>
      </c>
      <c r="B94" s="146" t="s">
        <v>117</v>
      </c>
      <c r="C94" s="146" t="s">
        <v>117</v>
      </c>
      <c r="D94" s="126" t="s">
        <v>122</v>
      </c>
      <c r="E94" s="126" t="s">
        <v>105</v>
      </c>
      <c r="F94" s="126" t="s">
        <v>105</v>
      </c>
      <c r="G94" s="126" t="s">
        <v>105</v>
      </c>
      <c r="H94" s="52">
        <f>Evamat!AI$12/Evamat!F$15/2</f>
        <v>1</v>
      </c>
      <c r="I94" s="31" t="s">
        <v>128</v>
      </c>
      <c r="M94" s="91"/>
    </row>
    <row r="95" spans="1:13" ht="25.5" customHeight="1" x14ac:dyDescent="0.25">
      <c r="A95" s="25">
        <v>5</v>
      </c>
      <c r="B95" s="146" t="s">
        <v>117</v>
      </c>
      <c r="C95" s="146" t="s">
        <v>117</v>
      </c>
      <c r="D95" s="126" t="s">
        <v>121</v>
      </c>
      <c r="E95" s="126" t="s">
        <v>105</v>
      </c>
      <c r="F95" s="126" t="s">
        <v>105</v>
      </c>
      <c r="G95" s="126" t="s">
        <v>105</v>
      </c>
      <c r="H95" s="52">
        <f>Evamat!AJ$12/Evamat!F$15/2</f>
        <v>1</v>
      </c>
      <c r="I95" s="31" t="s">
        <v>128</v>
      </c>
      <c r="M95" s="91"/>
    </row>
    <row r="96" spans="1:13" ht="25.5" customHeight="1" x14ac:dyDescent="0.25">
      <c r="A96" s="25">
        <v>6</v>
      </c>
      <c r="B96" s="146" t="s">
        <v>118</v>
      </c>
      <c r="C96" s="146" t="s">
        <v>118</v>
      </c>
      <c r="D96" s="126" t="s">
        <v>122</v>
      </c>
      <c r="E96" s="126" t="s">
        <v>105</v>
      </c>
      <c r="F96" s="126" t="s">
        <v>105</v>
      </c>
      <c r="G96" s="126" t="s">
        <v>105</v>
      </c>
      <c r="H96" s="52">
        <f>Evamat!AK$12/Evamat!F$15/2</f>
        <v>1</v>
      </c>
      <c r="I96" s="31" t="s">
        <v>128</v>
      </c>
      <c r="M96" s="91"/>
    </row>
    <row r="97" spans="1:13" ht="25.5" customHeight="1" x14ac:dyDescent="0.25">
      <c r="A97" s="25">
        <v>7</v>
      </c>
      <c r="B97" s="146" t="s">
        <v>117</v>
      </c>
      <c r="C97" s="146" t="s">
        <v>117</v>
      </c>
      <c r="D97" s="126" t="s">
        <v>123</v>
      </c>
      <c r="E97" s="126" t="s">
        <v>99</v>
      </c>
      <c r="F97" s="126" t="s">
        <v>99</v>
      </c>
      <c r="G97" s="126" t="s">
        <v>99</v>
      </c>
      <c r="H97" s="52">
        <f>Evamat!AL$12/Evamat!F$15</f>
        <v>1</v>
      </c>
      <c r="M97" s="91"/>
    </row>
    <row r="98" spans="1:13" ht="25.5" customHeight="1" x14ac:dyDescent="0.25">
      <c r="A98" s="25">
        <v>8</v>
      </c>
      <c r="B98" s="146" t="s">
        <v>117</v>
      </c>
      <c r="C98" s="146" t="s">
        <v>117</v>
      </c>
      <c r="D98" s="126" t="s">
        <v>123</v>
      </c>
      <c r="E98" s="126" t="s">
        <v>99</v>
      </c>
      <c r="F98" s="126" t="s">
        <v>99</v>
      </c>
      <c r="G98" s="126" t="s">
        <v>99</v>
      </c>
      <c r="H98" s="52">
        <f>Evamat!AM$12/Evamat!F$15</f>
        <v>1</v>
      </c>
      <c r="M98" s="91"/>
    </row>
    <row r="99" spans="1:13" ht="25.5" customHeight="1" x14ac:dyDescent="0.25">
      <c r="A99" s="25">
        <v>9</v>
      </c>
      <c r="B99" s="146" t="s">
        <v>118</v>
      </c>
      <c r="C99" s="146" t="s">
        <v>118</v>
      </c>
      <c r="D99" s="126" t="s">
        <v>123</v>
      </c>
      <c r="E99" s="126" t="s">
        <v>99</v>
      </c>
      <c r="F99" s="126" t="s">
        <v>99</v>
      </c>
      <c r="G99" s="126" t="s">
        <v>99</v>
      </c>
      <c r="H99" s="52">
        <f>Evamat!AN$12/Evamat!F$15</f>
        <v>1</v>
      </c>
      <c r="M99" s="91"/>
    </row>
    <row r="100" spans="1:13" ht="25.5" customHeight="1" x14ac:dyDescent="0.25">
      <c r="A100" s="25">
        <v>10</v>
      </c>
      <c r="B100" s="146" t="s">
        <v>117</v>
      </c>
      <c r="C100" s="146" t="s">
        <v>117</v>
      </c>
      <c r="D100" s="126" t="s">
        <v>124</v>
      </c>
      <c r="E100" s="126" t="s">
        <v>100</v>
      </c>
      <c r="F100" s="126" t="s">
        <v>100</v>
      </c>
      <c r="G100" s="126" t="s">
        <v>100</v>
      </c>
      <c r="H100" s="52">
        <f>Evamat!AO$12/Evamat!F$15</f>
        <v>1</v>
      </c>
      <c r="M100" s="91"/>
    </row>
    <row r="101" spans="1:13" ht="25.5" customHeight="1" x14ac:dyDescent="0.25">
      <c r="A101" s="25">
        <v>11</v>
      </c>
      <c r="B101" s="146" t="s">
        <v>118</v>
      </c>
      <c r="C101" s="146" t="s">
        <v>118</v>
      </c>
      <c r="D101" s="127" t="s">
        <v>125</v>
      </c>
      <c r="E101" s="127" t="s">
        <v>101</v>
      </c>
      <c r="F101" s="127" t="s">
        <v>101</v>
      </c>
      <c r="G101" s="127" t="s">
        <v>101</v>
      </c>
      <c r="H101" s="52">
        <f>Evamat!AP$12/Evamat!F$15</f>
        <v>1</v>
      </c>
      <c r="M101" s="91"/>
    </row>
    <row r="102" spans="1:13" ht="25.5" customHeight="1" x14ac:dyDescent="0.25">
      <c r="A102" s="25">
        <v>12</v>
      </c>
      <c r="B102" s="146" t="s">
        <v>117</v>
      </c>
      <c r="C102" s="146" t="s">
        <v>117</v>
      </c>
      <c r="D102" s="127" t="s">
        <v>126</v>
      </c>
      <c r="E102" s="127" t="s">
        <v>102</v>
      </c>
      <c r="F102" s="127" t="s">
        <v>102</v>
      </c>
      <c r="G102" s="127" t="s">
        <v>102</v>
      </c>
      <c r="H102" s="52">
        <f>Evamat!AQ$12/Evamat!F$15</f>
        <v>1</v>
      </c>
      <c r="M102" s="91"/>
    </row>
    <row r="103" spans="1:13" ht="25.5" customHeight="1" x14ac:dyDescent="0.25">
      <c r="A103" s="25">
        <v>13</v>
      </c>
      <c r="B103" s="146" t="s">
        <v>118</v>
      </c>
      <c r="C103" s="146" t="s">
        <v>118</v>
      </c>
      <c r="D103" s="127" t="s">
        <v>127</v>
      </c>
      <c r="E103" s="127" t="s">
        <v>103</v>
      </c>
      <c r="F103" s="127" t="s">
        <v>103</v>
      </c>
      <c r="G103" s="127" t="s">
        <v>103</v>
      </c>
      <c r="H103" s="52">
        <f>Evamat!AR$12/Evamat!F$15</f>
        <v>1</v>
      </c>
      <c r="M103" s="91"/>
    </row>
    <row r="104" spans="1:13" s="67" customFormat="1" ht="25.5" customHeight="1" x14ac:dyDescent="0.25">
      <c r="A104" s="25">
        <v>14</v>
      </c>
      <c r="B104" s="146" t="s">
        <v>118</v>
      </c>
      <c r="C104" s="146" t="s">
        <v>118</v>
      </c>
      <c r="D104" s="149" t="s">
        <v>127</v>
      </c>
      <c r="E104" s="150" t="s">
        <v>103</v>
      </c>
      <c r="F104" s="150" t="s">
        <v>103</v>
      </c>
      <c r="G104" s="151" t="s">
        <v>103</v>
      </c>
      <c r="H104" s="52">
        <f>Evamat!AS$12/Evamat!F$15</f>
        <v>1</v>
      </c>
      <c r="I104" s="31"/>
      <c r="M104" s="91"/>
    </row>
    <row r="105" spans="1:13" s="67" customFormat="1" ht="25.5" customHeight="1" x14ac:dyDescent="0.25">
      <c r="A105" s="25">
        <v>15</v>
      </c>
      <c r="B105" s="146" t="s">
        <v>117</v>
      </c>
      <c r="C105" s="146" t="s">
        <v>117</v>
      </c>
      <c r="D105" s="149" t="s">
        <v>124</v>
      </c>
      <c r="E105" s="150" t="s">
        <v>100</v>
      </c>
      <c r="F105" s="150" t="s">
        <v>100</v>
      </c>
      <c r="G105" s="151" t="s">
        <v>100</v>
      </c>
      <c r="H105" s="52">
        <f>Evamat!AT$12/Evamat!F$15</f>
        <v>1</v>
      </c>
      <c r="I105" s="31"/>
      <c r="M105" s="91"/>
    </row>
    <row r="106" spans="1:13" s="67" customFormat="1" ht="25.5" customHeight="1" x14ac:dyDescent="0.25">
      <c r="A106" s="25">
        <v>16</v>
      </c>
      <c r="B106" s="146" t="s">
        <v>117</v>
      </c>
      <c r="C106" s="146" t="s">
        <v>118</v>
      </c>
      <c r="D106" s="149" t="s">
        <v>123</v>
      </c>
      <c r="E106" s="150" t="s">
        <v>99</v>
      </c>
      <c r="F106" s="150" t="s">
        <v>99</v>
      </c>
      <c r="G106" s="151" t="s">
        <v>99</v>
      </c>
      <c r="H106" s="52">
        <f>Evamat!AU$12/Evamat!F$15</f>
        <v>1</v>
      </c>
      <c r="I106" s="31"/>
      <c r="M106" s="91"/>
    </row>
    <row r="107" spans="1:13" s="67" customFormat="1" ht="25.5" customHeight="1" x14ac:dyDescent="0.25">
      <c r="A107" s="25">
        <v>17</v>
      </c>
      <c r="B107" s="146" t="s">
        <v>117</v>
      </c>
      <c r="C107" s="146" t="s">
        <v>117</v>
      </c>
      <c r="D107" s="149" t="s">
        <v>124</v>
      </c>
      <c r="E107" s="150" t="s">
        <v>100</v>
      </c>
      <c r="F107" s="150" t="s">
        <v>100</v>
      </c>
      <c r="G107" s="151" t="s">
        <v>100</v>
      </c>
      <c r="H107" s="52">
        <f>Evamat!AV$12/Evamat!F$15</f>
        <v>1</v>
      </c>
      <c r="I107" s="31"/>
      <c r="M107" s="91"/>
    </row>
    <row r="108" spans="1:13" s="67" customFormat="1" ht="25.5" customHeight="1" x14ac:dyDescent="0.25">
      <c r="A108" s="25">
        <v>18</v>
      </c>
      <c r="B108" s="146" t="s">
        <v>117</v>
      </c>
      <c r="C108" s="146" t="s">
        <v>117</v>
      </c>
      <c r="D108" s="149" t="s">
        <v>104</v>
      </c>
      <c r="E108" s="150" t="s">
        <v>104</v>
      </c>
      <c r="F108" s="150" t="s">
        <v>104</v>
      </c>
      <c r="G108" s="151" t="s">
        <v>104</v>
      </c>
      <c r="H108" s="52">
        <f>Evamat!AW$12/Evamat!F$15/6</f>
        <v>1</v>
      </c>
      <c r="I108" s="31" t="s">
        <v>128</v>
      </c>
      <c r="M108" s="91"/>
    </row>
    <row r="109" spans="1:13" ht="15.75" x14ac:dyDescent="0.25">
      <c r="A109" s="25"/>
      <c r="B109" s="147"/>
      <c r="C109" s="147"/>
      <c r="D109" s="148"/>
      <c r="E109" s="148"/>
      <c r="F109" s="148"/>
      <c r="G109" s="148"/>
      <c r="H109" s="52"/>
      <c r="M109" s="66"/>
    </row>
    <row r="110" spans="1:13" ht="41.25" customHeight="1" x14ac:dyDescent="0.25">
      <c r="A110" s="24"/>
      <c r="B110" s="120" t="s">
        <v>39</v>
      </c>
      <c r="C110" s="120"/>
      <c r="D110" s="120"/>
      <c r="E110" s="120"/>
      <c r="F110" s="120"/>
      <c r="G110" s="120"/>
      <c r="H110" s="120"/>
      <c r="M110" s="66"/>
    </row>
    <row r="111" spans="1:13" x14ac:dyDescent="0.25">
      <c r="A111" s="24"/>
      <c r="M111" s="66"/>
    </row>
    <row r="112" spans="1:13" x14ac:dyDescent="0.25">
      <c r="A112" s="24"/>
      <c r="M112" s="66"/>
    </row>
    <row r="113" spans="1:13" x14ac:dyDescent="0.25">
      <c r="A113" s="24"/>
      <c r="M113" s="66"/>
    </row>
  </sheetData>
  <mergeCells count="102">
    <mergeCell ref="B96:C96"/>
    <mergeCell ref="B97:C97"/>
    <mergeCell ref="B98:C98"/>
    <mergeCell ref="B99:C99"/>
    <mergeCell ref="B100:C100"/>
    <mergeCell ref="B109:C109"/>
    <mergeCell ref="D109:G109"/>
    <mergeCell ref="D104:G104"/>
    <mergeCell ref="D105:G105"/>
    <mergeCell ref="D106:G106"/>
    <mergeCell ref="D107:G107"/>
    <mergeCell ref="D108:G108"/>
    <mergeCell ref="D100:G100"/>
    <mergeCell ref="B106:C106"/>
    <mergeCell ref="B107:C107"/>
    <mergeCell ref="B108:C108"/>
    <mergeCell ref="B101:C101"/>
    <mergeCell ref="B102:C102"/>
    <mergeCell ref="B103:C103"/>
    <mergeCell ref="B104:C104"/>
    <mergeCell ref="B105:C105"/>
    <mergeCell ref="B92:C92"/>
    <mergeCell ref="B67:D67"/>
    <mergeCell ref="B68:D68"/>
    <mergeCell ref="B70:D70"/>
    <mergeCell ref="B71:D71"/>
    <mergeCell ref="B72:D72"/>
    <mergeCell ref="B93:C93"/>
    <mergeCell ref="B94:C94"/>
    <mergeCell ref="B95:C95"/>
    <mergeCell ref="B4:G4"/>
    <mergeCell ref="B5:G5"/>
    <mergeCell ref="B19:G25"/>
    <mergeCell ref="B10:H12"/>
    <mergeCell ref="B44:D44"/>
    <mergeCell ref="B45:D45"/>
    <mergeCell ref="B90:C90"/>
    <mergeCell ref="D91:G91"/>
    <mergeCell ref="D92:G92"/>
    <mergeCell ref="B51:D51"/>
    <mergeCell ref="B52:D52"/>
    <mergeCell ref="B53:D53"/>
    <mergeCell ref="B54:D54"/>
    <mergeCell ref="B78:D78"/>
    <mergeCell ref="B46:D46"/>
    <mergeCell ref="B69:D69"/>
    <mergeCell ref="B60:D60"/>
    <mergeCell ref="B61:D61"/>
    <mergeCell ref="B62:D62"/>
    <mergeCell ref="B63:D63"/>
    <mergeCell ref="B64:D64"/>
    <mergeCell ref="B55:D55"/>
    <mergeCell ref="B56:D56"/>
    <mergeCell ref="B91:C91"/>
    <mergeCell ref="B76:D76"/>
    <mergeCell ref="B77:D77"/>
    <mergeCell ref="D93:G93"/>
    <mergeCell ref="D94:G94"/>
    <mergeCell ref="B82:D82"/>
    <mergeCell ref="B83:D83"/>
    <mergeCell ref="D90:G90"/>
    <mergeCell ref="B1:G1"/>
    <mergeCell ref="B2:G2"/>
    <mergeCell ref="B8:H8"/>
    <mergeCell ref="B35:H35"/>
    <mergeCell ref="B9:G9"/>
    <mergeCell ref="B47:D47"/>
    <mergeCell ref="B48:D48"/>
    <mergeCell ref="B49:D49"/>
    <mergeCell ref="B50:D50"/>
    <mergeCell ref="B39:D39"/>
    <mergeCell ref="B40:D40"/>
    <mergeCell ref="B41:D41"/>
    <mergeCell ref="B42:D42"/>
    <mergeCell ref="B43:D43"/>
    <mergeCell ref="B37:G37"/>
    <mergeCell ref="B6:G6"/>
    <mergeCell ref="B3:I3"/>
    <mergeCell ref="B73:D73"/>
    <mergeCell ref="B74:D74"/>
    <mergeCell ref="B57:D57"/>
    <mergeCell ref="B58:D58"/>
    <mergeCell ref="B59:D59"/>
    <mergeCell ref="B65:D65"/>
    <mergeCell ref="B66:D66"/>
    <mergeCell ref="B110:H110"/>
    <mergeCell ref="B75:D75"/>
    <mergeCell ref="B85:D85"/>
    <mergeCell ref="A86:D86"/>
    <mergeCell ref="B88:H88"/>
    <mergeCell ref="D95:G95"/>
    <mergeCell ref="D96:G96"/>
    <mergeCell ref="D97:G97"/>
    <mergeCell ref="D101:G101"/>
    <mergeCell ref="D98:G98"/>
    <mergeCell ref="D99:G99"/>
    <mergeCell ref="D102:G102"/>
    <mergeCell ref="D103:G103"/>
    <mergeCell ref="B79:D79"/>
    <mergeCell ref="B80:D80"/>
    <mergeCell ref="B81:D81"/>
    <mergeCell ref="B84:D84"/>
  </mergeCells>
  <pageMargins left="0.7" right="0.7" top="0.75" bottom="0.75" header="0.3" footer="0.3"/>
  <pageSetup orientation="portrait" horizont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D136:H155"/>
  <sheetViews>
    <sheetView topLeftCell="A131" workbookViewId="0">
      <selection activeCell="G138" sqref="G138:G155"/>
    </sheetView>
  </sheetViews>
  <sheetFormatPr baseColWidth="10" defaultRowHeight="15" x14ac:dyDescent="0.25"/>
  <cols>
    <col min="5" max="5" width="16.42578125" customWidth="1"/>
    <col min="8" max="8" width="67.85546875" customWidth="1"/>
  </cols>
  <sheetData>
    <row r="136" spans="4:8" ht="15.75" thickBot="1" x14ac:dyDescent="0.3"/>
    <row r="137" spans="4:8" ht="33.75" customHeight="1" thickBot="1" x14ac:dyDescent="0.3">
      <c r="D137" s="157" t="s">
        <v>110</v>
      </c>
      <c r="E137" s="158" t="s">
        <v>111</v>
      </c>
      <c r="F137" s="158" t="s">
        <v>112</v>
      </c>
      <c r="G137" s="159" t="s">
        <v>113</v>
      </c>
      <c r="H137" s="158" t="s">
        <v>31</v>
      </c>
    </row>
    <row r="138" spans="4:8" ht="20.25" customHeight="1" thickBot="1" x14ac:dyDescent="0.3">
      <c r="D138" s="152">
        <v>1</v>
      </c>
      <c r="E138" s="153" t="s">
        <v>64</v>
      </c>
      <c r="F138" s="153" t="s">
        <v>114</v>
      </c>
      <c r="G138" s="154" t="s">
        <v>117</v>
      </c>
      <c r="H138" s="154" t="s">
        <v>97</v>
      </c>
    </row>
    <row r="139" spans="4:8" ht="20.25" customHeight="1" thickBot="1" x14ac:dyDescent="0.3">
      <c r="D139" s="160"/>
      <c r="E139" s="160"/>
      <c r="F139" s="160"/>
      <c r="G139" s="154" t="s">
        <v>117</v>
      </c>
      <c r="H139" s="160"/>
    </row>
    <row r="140" spans="4:8" ht="20.25" customHeight="1" thickBot="1" x14ac:dyDescent="0.3">
      <c r="D140" s="160"/>
      <c r="E140" s="160"/>
      <c r="F140" s="160"/>
      <c r="G140" s="156" t="s">
        <v>117</v>
      </c>
      <c r="H140" s="161"/>
    </row>
    <row r="141" spans="4:8" ht="20.25" customHeight="1" thickBot="1" x14ac:dyDescent="0.3">
      <c r="D141" s="160"/>
      <c r="E141" s="160"/>
      <c r="F141" s="160"/>
      <c r="G141" s="156" t="s">
        <v>117</v>
      </c>
      <c r="H141" s="161"/>
    </row>
    <row r="142" spans="4:8" ht="20.25" customHeight="1" thickBot="1" x14ac:dyDescent="0.3">
      <c r="D142" s="160"/>
      <c r="E142" s="160"/>
      <c r="F142" s="160"/>
      <c r="G142" s="156" t="s">
        <v>117</v>
      </c>
      <c r="H142" s="161"/>
    </row>
    <row r="143" spans="4:8" ht="19.5" customHeight="1" thickBot="1" x14ac:dyDescent="0.3">
      <c r="D143" s="160"/>
      <c r="E143" s="160"/>
      <c r="F143" s="160"/>
      <c r="G143" s="156" t="s">
        <v>118</v>
      </c>
      <c r="H143" s="161"/>
    </row>
    <row r="144" spans="4:8" ht="20.25" customHeight="1" thickBot="1" x14ac:dyDescent="0.3">
      <c r="D144" s="160"/>
      <c r="E144" s="160"/>
      <c r="F144" s="160"/>
      <c r="G144" s="156" t="s">
        <v>117</v>
      </c>
      <c r="H144" s="160"/>
    </row>
    <row r="145" spans="4:8" ht="20.25" customHeight="1" thickBot="1" x14ac:dyDescent="0.3">
      <c r="D145" s="160"/>
      <c r="E145" s="160"/>
      <c r="F145" s="160"/>
      <c r="G145" s="156" t="s">
        <v>117</v>
      </c>
      <c r="H145" s="160"/>
    </row>
    <row r="146" spans="4:8" ht="20.25" customHeight="1" thickBot="1" x14ac:dyDescent="0.3">
      <c r="D146" s="160"/>
      <c r="E146" s="160"/>
      <c r="F146" s="160"/>
      <c r="G146" s="156" t="s">
        <v>118</v>
      </c>
      <c r="H146" s="160"/>
    </row>
    <row r="147" spans="4:8" ht="20.25" customHeight="1" thickBot="1" x14ac:dyDescent="0.3">
      <c r="D147" s="152">
        <v>10</v>
      </c>
      <c r="E147" s="153" t="s">
        <v>64</v>
      </c>
      <c r="F147" s="153" t="s">
        <v>114</v>
      </c>
      <c r="G147" s="154" t="s">
        <v>117</v>
      </c>
      <c r="H147" s="154" t="s">
        <v>100</v>
      </c>
    </row>
    <row r="148" spans="4:8" ht="20.25" customHeight="1" thickBot="1" x14ac:dyDescent="0.3">
      <c r="D148" s="152">
        <v>11</v>
      </c>
      <c r="E148" s="153" t="s">
        <v>45</v>
      </c>
      <c r="F148" s="153" t="s">
        <v>115</v>
      </c>
      <c r="G148" s="154" t="s">
        <v>118</v>
      </c>
      <c r="H148" s="154" t="s">
        <v>101</v>
      </c>
    </row>
    <row r="149" spans="4:8" ht="20.25" customHeight="1" thickBot="1" x14ac:dyDescent="0.3">
      <c r="D149" s="152">
        <v>12</v>
      </c>
      <c r="E149" s="153" t="s">
        <v>8</v>
      </c>
      <c r="F149" s="153" t="s">
        <v>114</v>
      </c>
      <c r="G149" s="154" t="s">
        <v>117</v>
      </c>
      <c r="H149" s="154" t="s">
        <v>102</v>
      </c>
    </row>
    <row r="150" spans="4:8" ht="20.25" customHeight="1" thickBot="1" x14ac:dyDescent="0.3">
      <c r="D150" s="160"/>
      <c r="E150" s="160"/>
      <c r="F150" s="160"/>
      <c r="G150" s="156" t="s">
        <v>118</v>
      </c>
      <c r="H150" s="160"/>
    </row>
    <row r="151" spans="4:8" ht="20.25" customHeight="1" thickBot="1" x14ac:dyDescent="0.3">
      <c r="D151" s="160"/>
      <c r="E151" s="160"/>
      <c r="F151" s="160"/>
      <c r="G151" s="156" t="s">
        <v>118</v>
      </c>
      <c r="H151" s="160"/>
    </row>
    <row r="152" spans="4:8" ht="20.25" customHeight="1" x14ac:dyDescent="0.25">
      <c r="D152" s="162"/>
      <c r="E152" s="162"/>
      <c r="F152" s="162"/>
      <c r="G152" s="155" t="s">
        <v>117</v>
      </c>
      <c r="H152" s="162"/>
    </row>
    <row r="153" spans="4:8" ht="20.25" customHeight="1" thickBot="1" x14ac:dyDescent="0.3">
      <c r="D153" s="160"/>
      <c r="E153" s="160"/>
      <c r="F153" s="160"/>
      <c r="G153" s="154" t="s">
        <v>118</v>
      </c>
      <c r="H153" s="160"/>
    </row>
    <row r="154" spans="4:8" ht="20.25" customHeight="1" thickBot="1" x14ac:dyDescent="0.3">
      <c r="D154" s="152">
        <v>17</v>
      </c>
      <c r="E154" s="153" t="s">
        <v>8</v>
      </c>
      <c r="F154" s="153" t="s">
        <v>114</v>
      </c>
      <c r="G154" s="154" t="s">
        <v>117</v>
      </c>
      <c r="H154" s="154" t="s">
        <v>100</v>
      </c>
    </row>
    <row r="155" spans="4:8" ht="20.25" customHeight="1" thickBot="1" x14ac:dyDescent="0.3">
      <c r="D155" s="152">
        <v>18</v>
      </c>
      <c r="E155" s="153" t="s">
        <v>116</v>
      </c>
      <c r="F155" s="153" t="s">
        <v>114</v>
      </c>
      <c r="G155" s="154" t="s">
        <v>117</v>
      </c>
      <c r="H155" s="154" t="s">
        <v>104</v>
      </c>
    </row>
  </sheetData>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Evamat</vt:lpstr>
      <vt:lpstr>Reporte</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nora.esperguen</dc:creator>
  <cp:lastModifiedBy>Luffi</cp:lastModifiedBy>
  <cp:lastPrinted>2015-07-21T16:24:21Z</cp:lastPrinted>
  <dcterms:created xsi:type="dcterms:W3CDTF">2011-08-28T01:40:03Z</dcterms:created>
  <dcterms:modified xsi:type="dcterms:W3CDTF">2016-10-17T14:51:19Z</dcterms:modified>
</cp:coreProperties>
</file>